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Nová složka\"/>
    </mc:Choice>
  </mc:AlternateContent>
  <bookViews>
    <workbookView xWindow="0" yWindow="0" windowWidth="23040" windowHeight="9204"/>
  </bookViews>
  <sheets>
    <sheet name="Rekapitulace stavby" sheetId="1" r:id="rId1"/>
    <sheet name="SO 01 - Oprava staniční k..." sheetId="2" r:id="rId2"/>
    <sheet name="SO 02 - Oprava staniční k..." sheetId="3" r:id="rId3"/>
    <sheet name="VON - Oprava kolejí v žst..." sheetId="4" r:id="rId4"/>
  </sheets>
  <definedNames>
    <definedName name="_xlnm._FilterDatabase" localSheetId="1" hidden="1">'SO 01 - Oprava staniční k...'!$C$118:$K$336</definedName>
    <definedName name="_xlnm._FilterDatabase" localSheetId="2" hidden="1">'SO 02 - Oprava staniční k...'!$C$118:$K$302</definedName>
    <definedName name="_xlnm._FilterDatabase" localSheetId="3" hidden="1">'VON - Oprava kolejí v žst...'!$C$116:$K$139</definedName>
    <definedName name="_xlnm.Print_Titles" localSheetId="0">'Rekapitulace stavby'!$92:$92</definedName>
    <definedName name="_xlnm.Print_Titles" localSheetId="1">'SO 01 - Oprava staniční k...'!$118:$118</definedName>
    <definedName name="_xlnm.Print_Titles" localSheetId="2">'SO 02 - Oprava staniční k...'!$118:$118</definedName>
    <definedName name="_xlnm.Print_Titles" localSheetId="3">'VON - Oprava kolejí v žst...'!$116:$116</definedName>
    <definedName name="_xlnm.Print_Area" localSheetId="0">'Rekapitulace stavby'!$D$4:$AO$76,'Rekapitulace stavby'!$C$82:$AQ$98</definedName>
    <definedName name="_xlnm.Print_Area" localSheetId="1">'SO 01 - Oprava staniční k...'!$C$4:$J$39,'SO 01 - Oprava staniční k...'!$C$50:$J$76,'SO 01 - Oprava staniční k...'!$C$82:$J$100,'SO 01 - Oprava staniční k...'!$C$106:$K$336</definedName>
    <definedName name="_xlnm.Print_Area" localSheetId="2">'SO 02 - Oprava staniční k...'!$C$4:$J$39,'SO 02 - Oprava staniční k...'!$C$50:$J$76,'SO 02 - Oprava staniční k...'!$C$82:$J$100,'SO 02 - Oprava staniční k...'!$C$106:$K$302</definedName>
    <definedName name="_xlnm.Print_Area" localSheetId="3">'VON - Oprava kolejí v žst...'!$C$4:$J$39,'VON - Oprava kolejí v žst...'!$C$50:$J$76,'VON - Oprava kolejí v žst...'!$C$82:$J$98,'VON - Oprava kolejí v žst...'!$C$104:$K$139</definedName>
  </definedNames>
  <calcPr calcId="162913"/>
</workbook>
</file>

<file path=xl/calcChain.xml><?xml version="1.0" encoding="utf-8"?>
<calcChain xmlns="http://schemas.openxmlformats.org/spreadsheetml/2006/main">
  <c r="J37" i="4" l="1"/>
  <c r="J36" i="4"/>
  <c r="AY97" i="1"/>
  <c r="J35" i="4"/>
  <c r="AX97" i="1"/>
  <c r="BI138" i="4"/>
  <c r="BH138" i="4"/>
  <c r="BG138" i="4"/>
  <c r="BF138" i="4"/>
  <c r="T138" i="4"/>
  <c r="R138" i="4"/>
  <c r="P138" i="4"/>
  <c r="BI135" i="4"/>
  <c r="BH135" i="4"/>
  <c r="BG135" i="4"/>
  <c r="BF135" i="4"/>
  <c r="T135" i="4"/>
  <c r="R135" i="4"/>
  <c r="P135" i="4"/>
  <c r="BI132" i="4"/>
  <c r="BH132" i="4"/>
  <c r="BG132" i="4"/>
  <c r="BF132" i="4"/>
  <c r="T132" i="4"/>
  <c r="R132" i="4"/>
  <c r="P132" i="4"/>
  <c r="BI129" i="4"/>
  <c r="BH129" i="4"/>
  <c r="BG129" i="4"/>
  <c r="BF129" i="4"/>
  <c r="T129" i="4"/>
  <c r="R129" i="4"/>
  <c r="P129" i="4"/>
  <c r="BI126" i="4"/>
  <c r="BH126" i="4"/>
  <c r="BG126" i="4"/>
  <c r="BF126" i="4"/>
  <c r="T126" i="4"/>
  <c r="R126" i="4"/>
  <c r="P126" i="4"/>
  <c r="BI123" i="4"/>
  <c r="BH123" i="4"/>
  <c r="BG123" i="4"/>
  <c r="BF123" i="4"/>
  <c r="T123" i="4"/>
  <c r="R123" i="4"/>
  <c r="P123" i="4"/>
  <c r="BI121" i="4"/>
  <c r="BH121" i="4"/>
  <c r="BG121" i="4"/>
  <c r="BF121" i="4"/>
  <c r="T121" i="4"/>
  <c r="R121" i="4"/>
  <c r="P121" i="4"/>
  <c r="BI119" i="4"/>
  <c r="BH119" i="4"/>
  <c r="BG119" i="4"/>
  <c r="BF119" i="4"/>
  <c r="T119" i="4"/>
  <c r="R119" i="4"/>
  <c r="P119" i="4"/>
  <c r="F113" i="4"/>
  <c r="F111" i="4"/>
  <c r="E109" i="4"/>
  <c r="F91" i="4"/>
  <c r="F89" i="4"/>
  <c r="E87" i="4"/>
  <c r="J24" i="4"/>
  <c r="E24" i="4"/>
  <c r="J114" i="4" s="1"/>
  <c r="J23" i="4"/>
  <c r="J21" i="4"/>
  <c r="E21" i="4"/>
  <c r="J113" i="4" s="1"/>
  <c r="J20" i="4"/>
  <c r="J18" i="4"/>
  <c r="E18" i="4"/>
  <c r="F114" i="4"/>
  <c r="J17" i="4"/>
  <c r="J12" i="4"/>
  <c r="J111" i="4"/>
  <c r="E7" i="4"/>
  <c r="E107" i="4" s="1"/>
  <c r="J37" i="3"/>
  <c r="J36" i="3"/>
  <c r="AY96" i="1" s="1"/>
  <c r="J35" i="3"/>
  <c r="AX96" i="1" s="1"/>
  <c r="BI299" i="3"/>
  <c r="BH299" i="3"/>
  <c r="BG299" i="3"/>
  <c r="BF299" i="3"/>
  <c r="T299" i="3"/>
  <c r="R299" i="3"/>
  <c r="P299" i="3"/>
  <c r="BI295" i="3"/>
  <c r="BH295" i="3"/>
  <c r="BG295" i="3"/>
  <c r="BF295" i="3"/>
  <c r="T295" i="3"/>
  <c r="R295" i="3"/>
  <c r="P295" i="3"/>
  <c r="BI291" i="3"/>
  <c r="BH291" i="3"/>
  <c r="BG291" i="3"/>
  <c r="BF291" i="3"/>
  <c r="T291" i="3"/>
  <c r="R291" i="3"/>
  <c r="P291" i="3"/>
  <c r="BI287" i="3"/>
  <c r="BH287" i="3"/>
  <c r="BG287" i="3"/>
  <c r="BF287" i="3"/>
  <c r="T287" i="3"/>
  <c r="R287" i="3"/>
  <c r="P287" i="3"/>
  <c r="BI283" i="3"/>
  <c r="BH283" i="3"/>
  <c r="BG283" i="3"/>
  <c r="BF283" i="3"/>
  <c r="T283" i="3"/>
  <c r="R283" i="3"/>
  <c r="P283" i="3"/>
  <c r="BI281" i="3"/>
  <c r="BH281" i="3"/>
  <c r="BG281" i="3"/>
  <c r="BF281" i="3"/>
  <c r="T281" i="3"/>
  <c r="R281" i="3"/>
  <c r="P281" i="3"/>
  <c r="BI276" i="3"/>
  <c r="BH276" i="3"/>
  <c r="BG276" i="3"/>
  <c r="BF276" i="3"/>
  <c r="T276" i="3"/>
  <c r="R276" i="3"/>
  <c r="P276" i="3"/>
  <c r="BI273" i="3"/>
  <c r="BH273" i="3"/>
  <c r="BG273" i="3"/>
  <c r="BF273" i="3"/>
  <c r="T273" i="3"/>
  <c r="R273" i="3"/>
  <c r="P273" i="3"/>
  <c r="BI270" i="3"/>
  <c r="BH270" i="3"/>
  <c r="BG270" i="3"/>
  <c r="BF270" i="3"/>
  <c r="T270" i="3"/>
  <c r="R270" i="3"/>
  <c r="P270" i="3"/>
  <c r="BI266" i="3"/>
  <c r="BH266" i="3"/>
  <c r="BG266" i="3"/>
  <c r="BF266" i="3"/>
  <c r="T266" i="3"/>
  <c r="R266" i="3"/>
  <c r="P266" i="3"/>
  <c r="BI263" i="3"/>
  <c r="BH263" i="3"/>
  <c r="BG263" i="3"/>
  <c r="BF263" i="3"/>
  <c r="T263" i="3"/>
  <c r="R263" i="3"/>
  <c r="P263" i="3"/>
  <c r="BI260" i="3"/>
  <c r="BH260" i="3"/>
  <c r="BG260" i="3"/>
  <c r="BF260" i="3"/>
  <c r="T260" i="3"/>
  <c r="R260" i="3"/>
  <c r="P260" i="3"/>
  <c r="BI257" i="3"/>
  <c r="BH257" i="3"/>
  <c r="BG257" i="3"/>
  <c r="BF257" i="3"/>
  <c r="T257" i="3"/>
  <c r="R257" i="3"/>
  <c r="P257" i="3"/>
  <c r="BI255" i="3"/>
  <c r="BH255" i="3"/>
  <c r="BG255" i="3"/>
  <c r="BF255" i="3"/>
  <c r="T255" i="3"/>
  <c r="R255" i="3"/>
  <c r="P255" i="3"/>
  <c r="BI253" i="3"/>
  <c r="BH253" i="3"/>
  <c r="BG253" i="3"/>
  <c r="BF253" i="3"/>
  <c r="T253" i="3"/>
  <c r="R253" i="3"/>
  <c r="P253" i="3"/>
  <c r="BI250" i="3"/>
  <c r="BH250" i="3"/>
  <c r="BG250" i="3"/>
  <c r="BF250" i="3"/>
  <c r="T250" i="3"/>
  <c r="R250" i="3"/>
  <c r="P250" i="3"/>
  <c r="BI248" i="3"/>
  <c r="BH248" i="3"/>
  <c r="BG248" i="3"/>
  <c r="BF248" i="3"/>
  <c r="T248" i="3"/>
  <c r="R248" i="3"/>
  <c r="P248" i="3"/>
  <c r="BI246" i="3"/>
  <c r="BH246" i="3"/>
  <c r="BG246" i="3"/>
  <c r="BF246" i="3"/>
  <c r="T246" i="3"/>
  <c r="R246" i="3"/>
  <c r="P246" i="3"/>
  <c r="BI243" i="3"/>
  <c r="BH243" i="3"/>
  <c r="BG243" i="3"/>
  <c r="BF243" i="3"/>
  <c r="T243" i="3"/>
  <c r="R243" i="3"/>
  <c r="P243" i="3"/>
  <c r="BI241" i="3"/>
  <c r="BH241" i="3"/>
  <c r="BG241" i="3"/>
  <c r="BF241" i="3"/>
  <c r="T241" i="3"/>
  <c r="R241" i="3"/>
  <c r="P241" i="3"/>
  <c r="BI238" i="3"/>
  <c r="BH238" i="3"/>
  <c r="BG238" i="3"/>
  <c r="BF238" i="3"/>
  <c r="T238" i="3"/>
  <c r="R238" i="3"/>
  <c r="P238"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6" i="3"/>
  <c r="BH226" i="3"/>
  <c r="BG226" i="3"/>
  <c r="BF226" i="3"/>
  <c r="T226" i="3"/>
  <c r="R226" i="3"/>
  <c r="P226" i="3"/>
  <c r="BI224" i="3"/>
  <c r="BH224" i="3"/>
  <c r="BG224" i="3"/>
  <c r="BF224" i="3"/>
  <c r="T224" i="3"/>
  <c r="R224" i="3"/>
  <c r="P224" i="3"/>
  <c r="BI221" i="3"/>
  <c r="BH221" i="3"/>
  <c r="BG221" i="3"/>
  <c r="BF221" i="3"/>
  <c r="T221" i="3"/>
  <c r="R221" i="3"/>
  <c r="P221" i="3"/>
  <c r="BI218" i="3"/>
  <c r="BH218" i="3"/>
  <c r="BG218" i="3"/>
  <c r="BF218" i="3"/>
  <c r="T218" i="3"/>
  <c r="R218" i="3"/>
  <c r="P218" i="3"/>
  <c r="BI216" i="3"/>
  <c r="BH216" i="3"/>
  <c r="BG216" i="3"/>
  <c r="BF216" i="3"/>
  <c r="T216" i="3"/>
  <c r="R216" i="3"/>
  <c r="P216" i="3"/>
  <c r="BI214" i="3"/>
  <c r="BH214" i="3"/>
  <c r="BG214" i="3"/>
  <c r="BF214" i="3"/>
  <c r="T214" i="3"/>
  <c r="R214" i="3"/>
  <c r="P214" i="3"/>
  <c r="BI211" i="3"/>
  <c r="BH211" i="3"/>
  <c r="BG211" i="3"/>
  <c r="BF211" i="3"/>
  <c r="T211" i="3"/>
  <c r="R211" i="3"/>
  <c r="P211" i="3"/>
  <c r="BI209" i="3"/>
  <c r="BH209" i="3"/>
  <c r="BG209" i="3"/>
  <c r="BF209" i="3"/>
  <c r="T209" i="3"/>
  <c r="R209" i="3"/>
  <c r="P209" i="3"/>
  <c r="BI206" i="3"/>
  <c r="BH206" i="3"/>
  <c r="BG206" i="3"/>
  <c r="BF206" i="3"/>
  <c r="T206" i="3"/>
  <c r="R206" i="3"/>
  <c r="P206" i="3"/>
  <c r="BI204" i="3"/>
  <c r="BH204" i="3"/>
  <c r="BG204" i="3"/>
  <c r="BF204" i="3"/>
  <c r="T204" i="3"/>
  <c r="R204" i="3"/>
  <c r="P204" i="3"/>
  <c r="BI201" i="3"/>
  <c r="BH201" i="3"/>
  <c r="BG201" i="3"/>
  <c r="BF201" i="3"/>
  <c r="T201" i="3"/>
  <c r="R201" i="3"/>
  <c r="P201" i="3"/>
  <c r="BI198" i="3"/>
  <c r="BH198" i="3"/>
  <c r="BG198" i="3"/>
  <c r="BF198" i="3"/>
  <c r="T198" i="3"/>
  <c r="R198" i="3"/>
  <c r="P198" i="3"/>
  <c r="BI196" i="3"/>
  <c r="BH196" i="3"/>
  <c r="BG196" i="3"/>
  <c r="BF196" i="3"/>
  <c r="T196" i="3"/>
  <c r="R196" i="3"/>
  <c r="P196" i="3"/>
  <c r="BI194" i="3"/>
  <c r="BH194" i="3"/>
  <c r="BG194" i="3"/>
  <c r="BF194" i="3"/>
  <c r="T194" i="3"/>
  <c r="R194" i="3"/>
  <c r="P194" i="3"/>
  <c r="BI191" i="3"/>
  <c r="BH191" i="3"/>
  <c r="BG191" i="3"/>
  <c r="BF191" i="3"/>
  <c r="T191" i="3"/>
  <c r="R191" i="3"/>
  <c r="P191" i="3"/>
  <c r="BI188" i="3"/>
  <c r="BH188" i="3"/>
  <c r="BG188" i="3"/>
  <c r="BF188" i="3"/>
  <c r="T188" i="3"/>
  <c r="R188" i="3"/>
  <c r="P188" i="3"/>
  <c r="BI186" i="3"/>
  <c r="BH186" i="3"/>
  <c r="BG186" i="3"/>
  <c r="BF186" i="3"/>
  <c r="T186" i="3"/>
  <c r="R186" i="3"/>
  <c r="P186" i="3"/>
  <c r="BI184" i="3"/>
  <c r="BH184" i="3"/>
  <c r="BG184" i="3"/>
  <c r="BF184" i="3"/>
  <c r="T184" i="3"/>
  <c r="R184" i="3"/>
  <c r="P184" i="3"/>
  <c r="BI181" i="3"/>
  <c r="BH181" i="3"/>
  <c r="BG181" i="3"/>
  <c r="BF181" i="3"/>
  <c r="T181" i="3"/>
  <c r="R181" i="3"/>
  <c r="P181" i="3"/>
  <c r="BI178" i="3"/>
  <c r="BH178" i="3"/>
  <c r="BG178" i="3"/>
  <c r="BF178" i="3"/>
  <c r="T178" i="3"/>
  <c r="R178" i="3"/>
  <c r="P178" i="3"/>
  <c r="BI175" i="3"/>
  <c r="BH175" i="3"/>
  <c r="BG175" i="3"/>
  <c r="BF175" i="3"/>
  <c r="T175" i="3"/>
  <c r="R175" i="3"/>
  <c r="P175" i="3"/>
  <c r="BI172" i="3"/>
  <c r="BH172" i="3"/>
  <c r="BG172" i="3"/>
  <c r="BF172" i="3"/>
  <c r="T172" i="3"/>
  <c r="R172" i="3"/>
  <c r="P172" i="3"/>
  <c r="BI169" i="3"/>
  <c r="BH169" i="3"/>
  <c r="BG169" i="3"/>
  <c r="BF169" i="3"/>
  <c r="T169" i="3"/>
  <c r="R169" i="3"/>
  <c r="P169" i="3"/>
  <c r="BI166" i="3"/>
  <c r="BH166" i="3"/>
  <c r="BG166" i="3"/>
  <c r="BF166" i="3"/>
  <c r="T166" i="3"/>
  <c r="R166" i="3"/>
  <c r="P166" i="3"/>
  <c r="BI163" i="3"/>
  <c r="BH163" i="3"/>
  <c r="BG163" i="3"/>
  <c r="BF163" i="3"/>
  <c r="T163" i="3"/>
  <c r="R163" i="3"/>
  <c r="P163" i="3"/>
  <c r="BI160" i="3"/>
  <c r="BH160" i="3"/>
  <c r="BG160" i="3"/>
  <c r="BF160" i="3"/>
  <c r="T160" i="3"/>
  <c r="R160" i="3"/>
  <c r="P160"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8" i="3"/>
  <c r="BH128" i="3"/>
  <c r="BG128" i="3"/>
  <c r="BF128" i="3"/>
  <c r="T128" i="3"/>
  <c r="R128" i="3"/>
  <c r="P128" i="3"/>
  <c r="BI125" i="3"/>
  <c r="BH125" i="3"/>
  <c r="BG125" i="3"/>
  <c r="BF125" i="3"/>
  <c r="T125" i="3"/>
  <c r="R125" i="3"/>
  <c r="P125" i="3"/>
  <c r="BI122" i="3"/>
  <c r="BH122" i="3"/>
  <c r="BG122" i="3"/>
  <c r="BF122" i="3"/>
  <c r="T122" i="3"/>
  <c r="R122" i="3"/>
  <c r="P122" i="3"/>
  <c r="F115" i="3"/>
  <c r="F113" i="3"/>
  <c r="E111" i="3"/>
  <c r="F91" i="3"/>
  <c r="F89" i="3"/>
  <c r="E87" i="3"/>
  <c r="J24" i="3"/>
  <c r="E24" i="3"/>
  <c r="J92" i="3" s="1"/>
  <c r="J23" i="3"/>
  <c r="J21" i="3"/>
  <c r="E21" i="3"/>
  <c r="J91" i="3"/>
  <c r="J20" i="3"/>
  <c r="J18" i="3"/>
  <c r="E18" i="3"/>
  <c r="F116" i="3"/>
  <c r="J17" i="3"/>
  <c r="J12" i="3"/>
  <c r="J113" i="3"/>
  <c r="E7" i="3"/>
  <c r="E109" i="3" s="1"/>
  <c r="J37" i="2"/>
  <c r="J36" i="2"/>
  <c r="AY95" i="1"/>
  <c r="J35" i="2"/>
  <c r="AX95" i="1"/>
  <c r="BI334" i="2"/>
  <c r="BH334" i="2"/>
  <c r="BG334" i="2"/>
  <c r="BF334" i="2"/>
  <c r="T334" i="2"/>
  <c r="R334" i="2"/>
  <c r="P334" i="2"/>
  <c r="BI330" i="2"/>
  <c r="BH330" i="2"/>
  <c r="BG330" i="2"/>
  <c r="BF330" i="2"/>
  <c r="T330" i="2"/>
  <c r="R330" i="2"/>
  <c r="P330" i="2"/>
  <c r="BI326" i="2"/>
  <c r="BH326" i="2"/>
  <c r="BG326" i="2"/>
  <c r="BF326" i="2"/>
  <c r="T326" i="2"/>
  <c r="R326" i="2"/>
  <c r="P326" i="2"/>
  <c r="BI322" i="2"/>
  <c r="BH322" i="2"/>
  <c r="BG322" i="2"/>
  <c r="BF322" i="2"/>
  <c r="T322" i="2"/>
  <c r="R322" i="2"/>
  <c r="P322" i="2"/>
  <c r="BI318" i="2"/>
  <c r="BH318" i="2"/>
  <c r="BG318" i="2"/>
  <c r="BF318" i="2"/>
  <c r="T318" i="2"/>
  <c r="R318" i="2"/>
  <c r="P318" i="2"/>
  <c r="BI314" i="2"/>
  <c r="BH314" i="2"/>
  <c r="BG314" i="2"/>
  <c r="BF314" i="2"/>
  <c r="T314" i="2"/>
  <c r="R314" i="2"/>
  <c r="P314" i="2"/>
  <c r="BI312" i="2"/>
  <c r="BH312" i="2"/>
  <c r="BG312" i="2"/>
  <c r="BF312" i="2"/>
  <c r="T312" i="2"/>
  <c r="R312" i="2"/>
  <c r="P312" i="2"/>
  <c r="BI307" i="2"/>
  <c r="BH307" i="2"/>
  <c r="BG307" i="2"/>
  <c r="BF307" i="2"/>
  <c r="T307" i="2"/>
  <c r="R307" i="2"/>
  <c r="P307" i="2"/>
  <c r="BI304" i="2"/>
  <c r="BH304" i="2"/>
  <c r="BG304" i="2"/>
  <c r="BF304" i="2"/>
  <c r="T304" i="2"/>
  <c r="R304" i="2"/>
  <c r="P304" i="2"/>
  <c r="BI301" i="2"/>
  <c r="BH301" i="2"/>
  <c r="BG301" i="2"/>
  <c r="BF301" i="2"/>
  <c r="T301" i="2"/>
  <c r="R301" i="2"/>
  <c r="P301" i="2"/>
  <c r="BI298" i="2"/>
  <c r="BH298" i="2"/>
  <c r="BG298" i="2"/>
  <c r="BF298" i="2"/>
  <c r="T298" i="2"/>
  <c r="R298" i="2"/>
  <c r="P298" i="2"/>
  <c r="BI295" i="2"/>
  <c r="BH295" i="2"/>
  <c r="BG295" i="2"/>
  <c r="BF295" i="2"/>
  <c r="T295" i="2"/>
  <c r="R295" i="2"/>
  <c r="P295" i="2"/>
  <c r="BI291" i="2"/>
  <c r="BH291" i="2"/>
  <c r="BG291" i="2"/>
  <c r="BF291" i="2"/>
  <c r="T291" i="2"/>
  <c r="R291" i="2"/>
  <c r="P291" i="2"/>
  <c r="BI288" i="2"/>
  <c r="BH288" i="2"/>
  <c r="BG288" i="2"/>
  <c r="BF288" i="2"/>
  <c r="T288" i="2"/>
  <c r="R288" i="2"/>
  <c r="P288" i="2"/>
  <c r="BI285" i="2"/>
  <c r="BH285" i="2"/>
  <c r="BG285" i="2"/>
  <c r="BF285" i="2"/>
  <c r="T285" i="2"/>
  <c r="R285" i="2"/>
  <c r="P285" i="2"/>
  <c r="BI282" i="2"/>
  <c r="BH282" i="2"/>
  <c r="BG282" i="2"/>
  <c r="BF282" i="2"/>
  <c r="T282" i="2"/>
  <c r="R282" i="2"/>
  <c r="P282" i="2"/>
  <c r="BI280" i="2"/>
  <c r="BH280" i="2"/>
  <c r="BG280" i="2"/>
  <c r="BF280" i="2"/>
  <c r="T280" i="2"/>
  <c r="R280" i="2"/>
  <c r="P280" i="2"/>
  <c r="BI278" i="2"/>
  <c r="BH278" i="2"/>
  <c r="BG278" i="2"/>
  <c r="BF278" i="2"/>
  <c r="T278" i="2"/>
  <c r="R278" i="2"/>
  <c r="P278" i="2"/>
  <c r="BI276" i="2"/>
  <c r="BH276" i="2"/>
  <c r="BG276" i="2"/>
  <c r="BF276" i="2"/>
  <c r="T276" i="2"/>
  <c r="R276" i="2"/>
  <c r="P276" i="2"/>
  <c r="BI274" i="2"/>
  <c r="BH274" i="2"/>
  <c r="BG274" i="2"/>
  <c r="BF274" i="2"/>
  <c r="T274" i="2"/>
  <c r="R274" i="2"/>
  <c r="P274" i="2"/>
  <c r="BI271" i="2"/>
  <c r="BH271" i="2"/>
  <c r="BG271" i="2"/>
  <c r="BF271" i="2"/>
  <c r="T271" i="2"/>
  <c r="R271" i="2"/>
  <c r="P271" i="2"/>
  <c r="BI268" i="2"/>
  <c r="BH268" i="2"/>
  <c r="BG268" i="2"/>
  <c r="BF268" i="2"/>
  <c r="T268" i="2"/>
  <c r="R268" i="2"/>
  <c r="P268" i="2"/>
  <c r="BI265" i="2"/>
  <c r="BH265" i="2"/>
  <c r="BG265" i="2"/>
  <c r="BF265" i="2"/>
  <c r="T265" i="2"/>
  <c r="R265" i="2"/>
  <c r="P265" i="2"/>
  <c r="BI263" i="2"/>
  <c r="BH263" i="2"/>
  <c r="BG263" i="2"/>
  <c r="BF263" i="2"/>
  <c r="T263" i="2"/>
  <c r="R263" i="2"/>
  <c r="P263" i="2"/>
  <c r="BI261" i="2"/>
  <c r="BH261" i="2"/>
  <c r="BG261" i="2"/>
  <c r="BF261" i="2"/>
  <c r="T261" i="2"/>
  <c r="R261" i="2"/>
  <c r="P261" i="2"/>
  <c r="BI258" i="2"/>
  <c r="BH258" i="2"/>
  <c r="BG258" i="2"/>
  <c r="BF258" i="2"/>
  <c r="T258" i="2"/>
  <c r="R258" i="2"/>
  <c r="P258" i="2"/>
  <c r="BI256" i="2"/>
  <c r="BH256" i="2"/>
  <c r="BG256" i="2"/>
  <c r="BF256" i="2"/>
  <c r="T256" i="2"/>
  <c r="R256" i="2"/>
  <c r="P256" i="2"/>
  <c r="BI253" i="2"/>
  <c r="BH253" i="2"/>
  <c r="BG253" i="2"/>
  <c r="BF253" i="2"/>
  <c r="T253" i="2"/>
  <c r="R253" i="2"/>
  <c r="P253" i="2"/>
  <c r="BI250" i="2"/>
  <c r="BH250" i="2"/>
  <c r="BG250" i="2"/>
  <c r="BF250" i="2"/>
  <c r="T250" i="2"/>
  <c r="R250" i="2"/>
  <c r="P250" i="2"/>
  <c r="BI248" i="2"/>
  <c r="BH248" i="2"/>
  <c r="BG248" i="2"/>
  <c r="BF248" i="2"/>
  <c r="T248" i="2"/>
  <c r="R248" i="2"/>
  <c r="P248" i="2"/>
  <c r="BI245" i="2"/>
  <c r="BH245" i="2"/>
  <c r="BG245" i="2"/>
  <c r="BF245" i="2"/>
  <c r="T245" i="2"/>
  <c r="R245" i="2"/>
  <c r="P245" i="2"/>
  <c r="BI243" i="2"/>
  <c r="BH243" i="2"/>
  <c r="BG243" i="2"/>
  <c r="BF243" i="2"/>
  <c r="T243" i="2"/>
  <c r="R243" i="2"/>
  <c r="P243" i="2"/>
  <c r="BI241" i="2"/>
  <c r="BH241" i="2"/>
  <c r="BG241" i="2"/>
  <c r="BF241" i="2"/>
  <c r="T241" i="2"/>
  <c r="R241" i="2"/>
  <c r="P241" i="2"/>
  <c r="BI238" i="2"/>
  <c r="BH238" i="2"/>
  <c r="BG238" i="2"/>
  <c r="BF238" i="2"/>
  <c r="T238" i="2"/>
  <c r="R238" i="2"/>
  <c r="P238" i="2"/>
  <c r="BI235" i="2"/>
  <c r="BH235" i="2"/>
  <c r="BG235" i="2"/>
  <c r="BF235" i="2"/>
  <c r="T235" i="2"/>
  <c r="R235" i="2"/>
  <c r="P235" i="2"/>
  <c r="BI233" i="2"/>
  <c r="BH233" i="2"/>
  <c r="BG233" i="2"/>
  <c r="BF233" i="2"/>
  <c r="T233" i="2"/>
  <c r="R233" i="2"/>
  <c r="P233"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20" i="2"/>
  <c r="BH220" i="2"/>
  <c r="BG220" i="2"/>
  <c r="BF220" i="2"/>
  <c r="T220" i="2"/>
  <c r="R220" i="2"/>
  <c r="P220" i="2"/>
  <c r="BI217" i="2"/>
  <c r="BH217" i="2"/>
  <c r="BG217" i="2"/>
  <c r="BF217" i="2"/>
  <c r="T217" i="2"/>
  <c r="R217" i="2"/>
  <c r="P217" i="2"/>
  <c r="BI214" i="2"/>
  <c r="BH214" i="2"/>
  <c r="BG214" i="2"/>
  <c r="BF214" i="2"/>
  <c r="T214" i="2"/>
  <c r="R214" i="2"/>
  <c r="P214" i="2"/>
  <c r="BI212" i="2"/>
  <c r="BH212" i="2"/>
  <c r="BG212" i="2"/>
  <c r="BF212" i="2"/>
  <c r="T212" i="2"/>
  <c r="R212" i="2"/>
  <c r="P212" i="2"/>
  <c r="BI209" i="2"/>
  <c r="BH209" i="2"/>
  <c r="BG209" i="2"/>
  <c r="BF209" i="2"/>
  <c r="T209" i="2"/>
  <c r="R209" i="2"/>
  <c r="P209" i="2"/>
  <c r="BI206" i="2"/>
  <c r="BH206" i="2"/>
  <c r="BG206" i="2"/>
  <c r="BF206" i="2"/>
  <c r="T206" i="2"/>
  <c r="R206" i="2"/>
  <c r="P206"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2" i="2"/>
  <c r="BH192" i="2"/>
  <c r="BG192" i="2"/>
  <c r="BF192" i="2"/>
  <c r="T192" i="2"/>
  <c r="R192" i="2"/>
  <c r="P192" i="2"/>
  <c r="BI189" i="2"/>
  <c r="BH189" i="2"/>
  <c r="BG189" i="2"/>
  <c r="BF189" i="2"/>
  <c r="T189" i="2"/>
  <c r="R189" i="2"/>
  <c r="P189" i="2"/>
  <c r="BI186" i="2"/>
  <c r="BH186" i="2"/>
  <c r="BG186" i="2"/>
  <c r="BF186" i="2"/>
  <c r="T186" i="2"/>
  <c r="R186" i="2"/>
  <c r="P186" i="2"/>
  <c r="BI183" i="2"/>
  <c r="BH183" i="2"/>
  <c r="BG183" i="2"/>
  <c r="BF183" i="2"/>
  <c r="T183" i="2"/>
  <c r="R183" i="2"/>
  <c r="P183" i="2"/>
  <c r="BI180" i="2"/>
  <c r="BH180" i="2"/>
  <c r="BG180" i="2"/>
  <c r="BF180" i="2"/>
  <c r="T180" i="2"/>
  <c r="R180" i="2"/>
  <c r="P180" i="2"/>
  <c r="BI177" i="2"/>
  <c r="BH177" i="2"/>
  <c r="BG177" i="2"/>
  <c r="BF177" i="2"/>
  <c r="T177" i="2"/>
  <c r="R177" i="2"/>
  <c r="P177" i="2"/>
  <c r="BI174" i="2"/>
  <c r="BH174" i="2"/>
  <c r="BG174" i="2"/>
  <c r="BF174" i="2"/>
  <c r="T174" i="2"/>
  <c r="R174" i="2"/>
  <c r="P174" i="2"/>
  <c r="BI172" i="2"/>
  <c r="BH172" i="2"/>
  <c r="BG172" i="2"/>
  <c r="BF172" i="2"/>
  <c r="T172" i="2"/>
  <c r="R172" i="2"/>
  <c r="P172"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6" i="2"/>
  <c r="BH156" i="2"/>
  <c r="BG156" i="2"/>
  <c r="BF156" i="2"/>
  <c r="T156" i="2"/>
  <c r="R156" i="2"/>
  <c r="P156" i="2"/>
  <c r="BI154" i="2"/>
  <c r="BH154" i="2"/>
  <c r="BG154" i="2"/>
  <c r="BF154" i="2"/>
  <c r="T154" i="2"/>
  <c r="R154" i="2"/>
  <c r="P154" i="2"/>
  <c r="BI151" i="2"/>
  <c r="BH151" i="2"/>
  <c r="BG151" i="2"/>
  <c r="BF151" i="2"/>
  <c r="T151" i="2"/>
  <c r="R151" i="2"/>
  <c r="P151" i="2"/>
  <c r="BI148" i="2"/>
  <c r="BH148" i="2"/>
  <c r="BG148" i="2"/>
  <c r="BF148" i="2"/>
  <c r="T148" i="2"/>
  <c r="R148" i="2"/>
  <c r="P148"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F115" i="2"/>
  <c r="F113" i="2"/>
  <c r="E111" i="2"/>
  <c r="F91" i="2"/>
  <c r="F89" i="2"/>
  <c r="E87" i="2"/>
  <c r="J24" i="2"/>
  <c r="E24" i="2"/>
  <c r="J92" i="2"/>
  <c r="J23" i="2"/>
  <c r="J21" i="2"/>
  <c r="E21" i="2"/>
  <c r="J91" i="2"/>
  <c r="J20" i="2"/>
  <c r="J18" i="2"/>
  <c r="E18" i="2"/>
  <c r="F116" i="2"/>
  <c r="J17" i="2"/>
  <c r="J12" i="2"/>
  <c r="J113" i="2" s="1"/>
  <c r="E7" i="2"/>
  <c r="E109" i="2" s="1"/>
  <c r="L90" i="1"/>
  <c r="AM90" i="1"/>
  <c r="AM89" i="1"/>
  <c r="L89" i="1"/>
  <c r="AM87" i="1"/>
  <c r="L87" i="1"/>
  <c r="L85" i="1"/>
  <c r="L84" i="1"/>
  <c r="J192" i="2"/>
  <c r="J128" i="2"/>
  <c r="J235" i="2"/>
  <c r="BK276" i="3"/>
  <c r="J281" i="3"/>
  <c r="BK135" i="3"/>
  <c r="BK266" i="3"/>
  <c r="BK238" i="3"/>
  <c r="J299" i="3"/>
  <c r="BK142" i="3"/>
  <c r="BK172" i="3"/>
  <c r="BK157" i="3"/>
  <c r="J128" i="3"/>
  <c r="J209" i="3"/>
  <c r="J137" i="3"/>
  <c r="J125" i="3"/>
  <c r="BK126" i="4"/>
  <c r="J330" i="2"/>
  <c r="BK209" i="2"/>
  <c r="BK154" i="2"/>
  <c r="J322" i="2"/>
  <c r="J282" i="2"/>
  <c r="BK265" i="2"/>
  <c r="J228" i="2"/>
  <c r="J177" i="2"/>
  <c r="BK280" i="2"/>
  <c r="J186" i="2"/>
  <c r="BK282" i="2"/>
  <c r="BK212" i="2"/>
  <c r="BK233" i="2"/>
  <c r="J148" i="2"/>
  <c r="BK276" i="2"/>
  <c r="J253" i="2"/>
  <c r="J180" i="2"/>
  <c r="J122" i="2"/>
  <c r="BK250" i="2"/>
  <c r="BK206" i="2"/>
  <c r="J137" i="2"/>
  <c r="BK222" i="2"/>
  <c r="J164" i="2"/>
  <c r="BK218" i="3"/>
  <c r="BK295" i="3"/>
  <c r="BK214" i="3"/>
  <c r="BK148" i="3"/>
  <c r="BK166" i="3"/>
  <c r="BK283" i="3"/>
  <c r="J155" i="3"/>
  <c r="J188" i="3"/>
  <c r="J131" i="3"/>
  <c r="J178" i="3"/>
  <c r="BK263" i="3"/>
  <c r="BK163" i="3"/>
  <c r="J248" i="3"/>
  <c r="J211" i="3"/>
  <c r="BK129" i="4"/>
  <c r="J119" i="4"/>
  <c r="J288" i="2"/>
  <c r="BK253" i="2"/>
  <c r="BK214" i="2"/>
  <c r="J195" i="2"/>
  <c r="J167" i="2"/>
  <c r="BK245" i="2"/>
  <c r="BK151" i="2"/>
  <c r="BK256" i="2"/>
  <c r="J201" i="2"/>
  <c r="J146" i="2"/>
  <c r="J243" i="2"/>
  <c r="BK301" i="2"/>
  <c r="BK263" i="2"/>
  <c r="J209" i="2"/>
  <c r="BK128" i="2"/>
  <c r="J298" i="2"/>
  <c r="J241" i="2"/>
  <c r="J197" i="2"/>
  <c r="J248" i="2"/>
  <c r="BK278" i="2"/>
  <c r="J263" i="2"/>
  <c r="J256" i="2"/>
  <c r="J214" i="3"/>
  <c r="J287" i="3"/>
  <c r="J201" i="3"/>
  <c r="J157" i="3"/>
  <c r="J184" i="3"/>
  <c r="J270" i="3"/>
  <c r="BK291" i="3"/>
  <c r="BK204" i="3"/>
  <c r="BK235" i="3"/>
  <c r="J148" i="3"/>
  <c r="J224" i="3"/>
  <c r="J260" i="3"/>
  <c r="BK224" i="3"/>
  <c r="J194" i="3"/>
  <c r="J129" i="4"/>
  <c r="J135" i="4"/>
  <c r="BK314" i="2"/>
  <c r="BK174" i="2"/>
  <c r="BK330" i="2"/>
  <c r="BK318" i="2"/>
  <c r="J295" i="2"/>
  <c r="BK274" i="2"/>
  <c r="J250" i="2"/>
  <c r="BK197" i="2"/>
  <c r="BK186" i="2"/>
  <c r="BK156" i="2"/>
  <c r="BK238" i="2"/>
  <c r="BK167" i="2"/>
  <c r="J131" i="2"/>
  <c r="BK164" i="2"/>
  <c r="J307" i="2"/>
  <c r="J170" i="2"/>
  <c r="J265" i="2"/>
  <c r="J199" i="2"/>
  <c r="J143" i="2"/>
  <c r="J312" i="2"/>
  <c r="J245" i="2"/>
  <c r="J140" i="2"/>
  <c r="J220" i="2"/>
  <c r="BK268" i="2"/>
  <c r="BK134" i="2"/>
  <c r="BK148" i="2"/>
  <c r="BK139" i="3"/>
  <c r="BK273" i="3"/>
  <c r="BK160" i="3"/>
  <c r="J266" i="3"/>
  <c r="J135" i="3"/>
  <c r="J257" i="3"/>
  <c r="BK169" i="3"/>
  <c r="J273" i="3"/>
  <c r="BK151" i="3"/>
  <c r="J226" i="3"/>
  <c r="BK145" i="3"/>
  <c r="BK233" i="3"/>
  <c r="J139" i="3"/>
  <c r="BK255" i="3"/>
  <c r="J216" i="3"/>
  <c r="J132" i="4"/>
  <c r="J121" i="4"/>
  <c r="BK261" i="2"/>
  <c r="BK322" i="2"/>
  <c r="J268" i="2"/>
  <c r="J189" i="2"/>
  <c r="J214" i="2"/>
  <c r="BK258" i="2"/>
  <c r="BK248" i="2"/>
  <c r="BK285" i="2"/>
  <c r="J334" i="2"/>
  <c r="BK220" i="2"/>
  <c r="BK195" i="2"/>
  <c r="J238" i="3"/>
  <c r="BK216" i="3"/>
  <c r="J231" i="3"/>
  <c r="BK231" i="3"/>
  <c r="BK248" i="3"/>
  <c r="J295" i="3"/>
  <c r="BK270" i="3"/>
  <c r="J206" i="3"/>
  <c r="J142" i="3"/>
  <c r="J123" i="4"/>
  <c r="BK119" i="4"/>
  <c r="BK326" i="2"/>
  <c r="J222" i="2"/>
  <c r="BK334" i="2"/>
  <c r="BK307" i="2"/>
  <c r="J278" i="2"/>
  <c r="BK241" i="2"/>
  <c r="J206" i="2"/>
  <c r="BK170" i="2"/>
  <c r="BK288" i="2"/>
  <c r="BK177" i="2"/>
  <c r="BK143" i="2"/>
  <c r="BK235" i="2"/>
  <c r="BK312" i="2"/>
  <c r="BK199" i="2"/>
  <c r="BK304" i="2"/>
  <c r="BK271" i="2"/>
  <c r="BK203" i="2"/>
  <c r="J161" i="2"/>
  <c r="BK291" i="2"/>
  <c r="J217" i="2"/>
  <c r="BK131" i="2"/>
  <c r="BK172" i="2"/>
  <c r="J285" i="2"/>
  <c r="BK243" i="2"/>
  <c r="J253" i="3"/>
  <c r="BK299" i="3"/>
  <c r="J233" i="3"/>
  <c r="J145" i="3"/>
  <c r="J221" i="3"/>
  <c r="BK260" i="3"/>
  <c r="J196" i="3"/>
  <c r="J276" i="3"/>
  <c r="J186" i="3"/>
  <c r="BK257" i="3"/>
  <c r="BK181" i="3"/>
  <c r="BK209" i="3"/>
  <c r="J175" i="3"/>
  <c r="J163" i="3"/>
  <c r="J160" i="3"/>
  <c r="BK155" i="3"/>
  <c r="BK125" i="3"/>
  <c r="J122" i="3"/>
  <c r="BK211" i="3"/>
  <c r="J166" i="3"/>
  <c r="J151" i="3"/>
  <c r="BK133" i="3"/>
  <c r="BK184" i="3"/>
  <c r="J241" i="3"/>
  <c r="BK196" i="3"/>
  <c r="BK135" i="4"/>
  <c r="BK132" i="4"/>
  <c r="BK192" i="2"/>
  <c r="J291" i="2"/>
  <c r="BK225" i="2"/>
  <c r="J158" i="2"/>
  <c r="J134" i="2"/>
  <c r="BK158" i="2"/>
  <c r="BK298" i="2"/>
  <c r="BK125" i="2"/>
  <c r="BK228" i="2"/>
  <c r="J233" i="2"/>
  <c r="BK161" i="2"/>
  <c r="J169" i="3"/>
  <c r="J250" i="3"/>
  <c r="J218" i="3"/>
  <c r="BK250" i="3"/>
  <c r="BK281" i="3"/>
  <c r="BK243" i="3"/>
  <c r="BK226" i="3"/>
  <c r="BK201" i="3"/>
  <c r="J153" i="3"/>
  <c r="BK191" i="3"/>
  <c r="BK178" i="3"/>
  <c r="BK121" i="4"/>
  <c r="BK295" i="2"/>
  <c r="J225" i="2"/>
  <c r="J156" i="2"/>
  <c r="J326" i="2"/>
  <c r="J301" i="2"/>
  <c r="J280" i="2"/>
  <c r="J238" i="2"/>
  <c r="BK201" i="2"/>
  <c r="BK183" i="2"/>
  <c r="BK137" i="2"/>
  <c r="BK189" i="2"/>
  <c r="J172" i="2"/>
  <c r="J125" i="2"/>
  <c r="J261" i="2"/>
  <c r="J154" i="2"/>
  <c r="J191" i="3"/>
  <c r="BK253" i="3"/>
  <c r="BK188" i="3"/>
  <c r="J255" i="3"/>
  <c r="BK122" i="3"/>
  <c r="J246" i="3"/>
  <c r="BK131" i="3"/>
  <c r="BK153" i="3"/>
  <c r="J198" i="3"/>
  <c r="BK206" i="3"/>
  <c r="J263" i="3"/>
  <c r="J229" i="3"/>
  <c r="J204" i="3"/>
  <c r="BK138" i="4"/>
  <c r="BK123" i="4"/>
  <c r="J276" i="2"/>
  <c r="J304" i="2"/>
  <c r="BK146" i="2"/>
  <c r="J314" i="2"/>
  <c r="J271" i="2"/>
  <c r="BK231" i="2"/>
  <c r="J212" i="2"/>
  <c r="BK180" i="2"/>
  <c r="J151" i="2"/>
  <c r="J183" i="2"/>
  <c r="J274" i="2"/>
  <c r="J174" i="2"/>
  <c r="J231" i="2"/>
  <c r="AS94" i="1"/>
  <c r="J318" i="2"/>
  <c r="J258" i="2"/>
  <c r="J203" i="2"/>
  <c r="BK122" i="2"/>
  <c r="BK217" i="2"/>
  <c r="BK140" i="2"/>
  <c r="BK241" i="3"/>
  <c r="J283" i="3"/>
  <c r="BK186" i="3"/>
  <c r="J243" i="3"/>
  <c r="J291" i="3"/>
  <c r="BK198" i="3"/>
  <c r="BK287" i="3"/>
  <c r="J133" i="3"/>
  <c r="BK194" i="3"/>
  <c r="BK229" i="3"/>
  <c r="BK128" i="3"/>
  <c r="BK246" i="3"/>
  <c r="BK221" i="3"/>
  <c r="J172" i="3"/>
  <c r="J138" i="4"/>
  <c r="J181" i="3"/>
  <c r="BK175" i="3"/>
  <c r="J235" i="3"/>
  <c r="BK137" i="3"/>
  <c r="J126" i="4"/>
  <c r="R259" i="3" l="1"/>
  <c r="BK284" i="2"/>
  <c r="J284" i="2" s="1"/>
  <c r="J99" i="2" s="1"/>
  <c r="R121" i="3"/>
  <c r="R120" i="3" s="1"/>
  <c r="R119" i="3" s="1"/>
  <c r="P121" i="3"/>
  <c r="P120" i="3"/>
  <c r="P119" i="3" s="1"/>
  <c r="AU96" i="1" s="1"/>
  <c r="P121" i="2"/>
  <c r="P120" i="2" s="1"/>
  <c r="R121" i="2"/>
  <c r="R120" i="2" s="1"/>
  <c r="R119" i="2" s="1"/>
  <c r="T121" i="3"/>
  <c r="T120" i="3" s="1"/>
  <c r="T119" i="3" s="1"/>
  <c r="BK121" i="2"/>
  <c r="BK120" i="2" s="1"/>
  <c r="J120" i="2" s="1"/>
  <c r="J97" i="2" s="1"/>
  <c r="J121" i="2"/>
  <c r="J98" i="2" s="1"/>
  <c r="R284" i="2"/>
  <c r="T284" i="2"/>
  <c r="T259" i="3"/>
  <c r="BK118" i="4"/>
  <c r="J118" i="4" s="1"/>
  <c r="J97" i="4" s="1"/>
  <c r="BK121" i="3"/>
  <c r="J121" i="3" s="1"/>
  <c r="J98" i="3" s="1"/>
  <c r="P118" i="4"/>
  <c r="P117" i="4"/>
  <c r="AU97" i="1" s="1"/>
  <c r="T121" i="2"/>
  <c r="T120" i="2"/>
  <c r="T119" i="2" s="1"/>
  <c r="P259" i="3"/>
  <c r="R118" i="4"/>
  <c r="R117" i="4" s="1"/>
  <c r="P284" i="2"/>
  <c r="BK259" i="3"/>
  <c r="J259" i="3" s="1"/>
  <c r="J99" i="3" s="1"/>
  <c r="T118" i="4"/>
  <c r="T117" i="4" s="1"/>
  <c r="F92" i="4"/>
  <c r="J92" i="4"/>
  <c r="BE119" i="4"/>
  <c r="BE126" i="4"/>
  <c r="J91" i="4"/>
  <c r="BE135" i="4"/>
  <c r="E85" i="4"/>
  <c r="BE123" i="4"/>
  <c r="J89" i="4"/>
  <c r="BE132" i="4"/>
  <c r="BE138" i="4"/>
  <c r="BE129" i="4"/>
  <c r="BE121" i="4"/>
  <c r="BE133" i="3"/>
  <c r="F92" i="3"/>
  <c r="BE178" i="3"/>
  <c r="BE155" i="3"/>
  <c r="BE221" i="3"/>
  <c r="J116" i="3"/>
  <c r="BE122" i="3"/>
  <c r="BE142" i="3"/>
  <c r="BE169" i="3"/>
  <c r="BE198" i="3"/>
  <c r="BE246" i="3"/>
  <c r="BE255" i="3"/>
  <c r="BE139" i="3"/>
  <c r="BE204" i="3"/>
  <c r="BE218" i="3"/>
  <c r="BE235" i="3"/>
  <c r="BE295" i="3"/>
  <c r="J89" i="3"/>
  <c r="J115" i="3"/>
  <c r="BE135" i="3"/>
  <c r="BE241" i="3"/>
  <c r="BE243" i="3"/>
  <c r="BE250" i="3"/>
  <c r="BE253" i="3"/>
  <c r="BE270" i="3"/>
  <c r="BE153" i="3"/>
  <c r="BE157" i="3"/>
  <c r="BE186" i="3"/>
  <c r="BE191" i="3"/>
  <c r="BE216" i="3"/>
  <c r="BE231" i="3"/>
  <c r="BE175" i="3"/>
  <c r="BE194" i="3"/>
  <c r="BE196" i="3"/>
  <c r="BE206" i="3"/>
  <c r="BE214" i="3"/>
  <c r="BE233" i="3"/>
  <c r="BE266" i="3"/>
  <c r="E85" i="3"/>
  <c r="BE125" i="3"/>
  <c r="BE145" i="3"/>
  <c r="BE148" i="3"/>
  <c r="BE151" i="3"/>
  <c r="BE181" i="3"/>
  <c r="BE188" i="3"/>
  <c r="BE211" i="3"/>
  <c r="BE257" i="3"/>
  <c r="BE263" i="3"/>
  <c r="BE273" i="3"/>
  <c r="BE276" i="3"/>
  <c r="BE299" i="3"/>
  <c r="BE131" i="3"/>
  <c r="BE160" i="3"/>
  <c r="BE201" i="3"/>
  <c r="BE248" i="3"/>
  <c r="BE128" i="3"/>
  <c r="BE137" i="3"/>
  <c r="BE166" i="3"/>
  <c r="BE172" i="3"/>
  <c r="BE184" i="3"/>
  <c r="BE209" i="3"/>
  <c r="BE224" i="3"/>
  <c r="BE226" i="3"/>
  <c r="BE229" i="3"/>
  <c r="BE238" i="3"/>
  <c r="BE260" i="3"/>
  <c r="BE281" i="3"/>
  <c r="BE283" i="3"/>
  <c r="BE287" i="3"/>
  <c r="BE291" i="3"/>
  <c r="BE163" i="3"/>
  <c r="J89" i="2"/>
  <c r="J115" i="2"/>
  <c r="BE122" i="2"/>
  <c r="BE143" i="2"/>
  <c r="BE146" i="2"/>
  <c r="BE180" i="2"/>
  <c r="BE192" i="2"/>
  <c r="BE206" i="2"/>
  <c r="BE217" i="2"/>
  <c r="BE258" i="2"/>
  <c r="BE334" i="2"/>
  <c r="F92" i="2"/>
  <c r="BE195" i="2"/>
  <c r="BE274" i="2"/>
  <c r="E85" i="2"/>
  <c r="BE228" i="2"/>
  <c r="BE238" i="2"/>
  <c r="BE285" i="2"/>
  <c r="BE161" i="2"/>
  <c r="BE222" i="2"/>
  <c r="BE134" i="2"/>
  <c r="BE154" i="2"/>
  <c r="BE158" i="2"/>
  <c r="BE199" i="2"/>
  <c r="BE209" i="2"/>
  <c r="BE231" i="2"/>
  <c r="BE235" i="2"/>
  <c r="BE253" i="2"/>
  <c r="BE268" i="2"/>
  <c r="BE276" i="2"/>
  <c r="BE301" i="2"/>
  <c r="BE307" i="2"/>
  <c r="BE314" i="2"/>
  <c r="BE318" i="2"/>
  <c r="BE326" i="2"/>
  <c r="BE330" i="2"/>
  <c r="BE140" i="2"/>
  <c r="BE167" i="2"/>
  <c r="BE172" i="2"/>
  <c r="BE214" i="2"/>
  <c r="BE241" i="2"/>
  <c r="BE261" i="2"/>
  <c r="BE263" i="2"/>
  <c r="BE278" i="2"/>
  <c r="BE288" i="2"/>
  <c r="BE304" i="2"/>
  <c r="J116" i="2"/>
  <c r="BE177" i="2"/>
  <c r="BE183" i="2"/>
  <c r="BE189" i="2"/>
  <c r="BE186" i="2"/>
  <c r="BE225" i="2"/>
  <c r="BE265" i="2"/>
  <c r="BE137" i="2"/>
  <c r="BE156" i="2"/>
  <c r="BE170" i="2"/>
  <c r="BE197" i="2"/>
  <c r="BE201" i="2"/>
  <c r="BE220" i="2"/>
  <c r="BE291" i="2"/>
  <c r="BE128" i="2"/>
  <c r="BE174" i="2"/>
  <c r="BE203" i="2"/>
  <c r="BE243" i="2"/>
  <c r="BE245" i="2"/>
  <c r="BE250" i="2"/>
  <c r="BE256" i="2"/>
  <c r="BE271" i="2"/>
  <c r="BE322" i="2"/>
  <c r="BE125" i="2"/>
  <c r="BE131" i="2"/>
  <c r="BE148" i="2"/>
  <c r="BE151" i="2"/>
  <c r="BE164" i="2"/>
  <c r="BE212" i="2"/>
  <c r="BE248" i="2"/>
  <c r="BE282" i="2"/>
  <c r="BE295" i="2"/>
  <c r="BE233" i="2"/>
  <c r="BE280" i="2"/>
  <c r="BE298" i="2"/>
  <c r="BE312" i="2"/>
  <c r="F34" i="2"/>
  <c r="BA95" i="1" s="1"/>
  <c r="F37" i="3"/>
  <c r="BD96" i="1" s="1"/>
  <c r="F35" i="3"/>
  <c r="BB96" i="1"/>
  <c r="F35" i="4"/>
  <c r="BB97" i="1" s="1"/>
  <c r="F37" i="4"/>
  <c r="BD97" i="1"/>
  <c r="F34" i="4"/>
  <c r="BA97" i="1"/>
  <c r="F36" i="4"/>
  <c r="BC97" i="1" s="1"/>
  <c r="J34" i="4"/>
  <c r="AW97" i="1" s="1"/>
  <c r="J34" i="3"/>
  <c r="AW96" i="1"/>
  <c r="F34" i="3"/>
  <c r="BA96" i="1" s="1"/>
  <c r="J34" i="2"/>
  <c r="AW95" i="1"/>
  <c r="F36" i="3"/>
  <c r="BC96" i="1"/>
  <c r="F35" i="2"/>
  <c r="BB95" i="1" s="1"/>
  <c r="F36" i="2"/>
  <c r="BC95" i="1" s="1"/>
  <c r="F37" i="2"/>
  <c r="BD95" i="1"/>
  <c r="P119" i="2" l="1"/>
  <c r="AU95" i="1" s="1"/>
  <c r="AU94" i="1" s="1"/>
  <c r="BK120" i="3"/>
  <c r="J120" i="3"/>
  <c r="J97" i="3"/>
  <c r="BK117" i="4"/>
  <c r="J117" i="4"/>
  <c r="J96" i="4"/>
  <c r="BK119" i="3"/>
  <c r="J119" i="3" s="1"/>
  <c r="J96" i="3" s="1"/>
  <c r="BK119" i="2"/>
  <c r="J119" i="2" s="1"/>
  <c r="J96" i="2" s="1"/>
  <c r="J33" i="3"/>
  <c r="AV96" i="1" s="1"/>
  <c r="AT96" i="1" s="1"/>
  <c r="F33" i="2"/>
  <c r="AZ95" i="1" s="1"/>
  <c r="J33" i="2"/>
  <c r="AV95" i="1" s="1"/>
  <c r="AT95" i="1" s="1"/>
  <c r="BA94" i="1"/>
  <c r="W30" i="1" s="1"/>
  <c r="BD94" i="1"/>
  <c r="W33" i="1"/>
  <c r="BC94" i="1"/>
  <c r="AY94" i="1"/>
  <c r="BB94" i="1"/>
  <c r="AX94" i="1"/>
  <c r="F33" i="3"/>
  <c r="AZ96" i="1" s="1"/>
  <c r="J33" i="4"/>
  <c r="AV97" i="1" s="1"/>
  <c r="AT97" i="1" s="1"/>
  <c r="F33" i="4"/>
  <c r="AZ97" i="1" s="1"/>
  <c r="J30" i="4" l="1"/>
  <c r="AG97" i="1"/>
  <c r="J30" i="3"/>
  <c r="AG96" i="1"/>
  <c r="AN96" i="1"/>
  <c r="AW94" i="1"/>
  <c r="AK30" i="1" s="1"/>
  <c r="W31" i="1"/>
  <c r="J30" i="2"/>
  <c r="AG95" i="1"/>
  <c r="AZ94" i="1"/>
  <c r="AV94" i="1" s="1"/>
  <c r="AK29" i="1" s="1"/>
  <c r="W32" i="1"/>
  <c r="J39" i="4" l="1"/>
  <c r="J39" i="3"/>
  <c r="J39" i="2"/>
  <c r="AN95" i="1"/>
  <c r="AN97" i="1"/>
  <c r="AT94" i="1"/>
  <c r="W29" i="1"/>
  <c r="AG94" i="1"/>
  <c r="AK26" i="1"/>
  <c r="AK35" i="1"/>
  <c r="AN94" i="1" l="1"/>
</calcChain>
</file>

<file path=xl/sharedStrings.xml><?xml version="1.0" encoding="utf-8"?>
<sst xmlns="http://schemas.openxmlformats.org/spreadsheetml/2006/main" count="4275" uniqueCount="674">
  <si>
    <t>Export Komplet</t>
  </si>
  <si>
    <t/>
  </si>
  <si>
    <t>2.0</t>
  </si>
  <si>
    <t>ZAMOK</t>
  </si>
  <si>
    <t>False</t>
  </si>
  <si>
    <t>{f90e42e8-5c51-438c-ab4f-e530dc197e23}</t>
  </si>
  <si>
    <t>0,01</t>
  </si>
  <si>
    <t>21</t>
  </si>
  <si>
    <t>15</t>
  </si>
  <si>
    <t>REKAPITULACE STAVBY</t>
  </si>
  <si>
    <t>v ---  níže se nacházejí doplnkové a pomocné údaje k sestavám  --- v</t>
  </si>
  <si>
    <t>Návod na vyplnění</t>
  </si>
  <si>
    <t>0,001</t>
  </si>
  <si>
    <t>Kód:</t>
  </si>
  <si>
    <t>635210046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</si>
  <si>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</si>
  <si>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</si>
  <si>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v žst. Ostrava hl.n - pravé</t>
  </si>
  <si>
    <t>KSO:</t>
  </si>
  <si>
    <t>CC-CZ:</t>
  </si>
  <si>
    <t>Místo:</t>
  </si>
  <si>
    <t>PS Ostrava</t>
  </si>
  <si>
    <t>Datum:</t>
  </si>
  <si>
    <t>1. 9. 2023</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</si>
  <si>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</si>
  <si>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</si>
  <si>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</si>
  <si>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</si>
  <si>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</si>
  <si>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</si>
  <si>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</si>
  <si>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</si>
  <si>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</si>
  <si>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</si>
  <si>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</si>
  <si>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</si>
  <si>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</si>
  <si>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</si>
  <si>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</si>
  <si>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</si>
  <si>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</si>
  <si>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</si>
  <si>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</si>
  <si>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</si>
  <si>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</si>
  <si>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</si>
  <si>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</si>
  <si>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</si>
  <si>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</si>
  <si>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</si>
  <si>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</si>
  <si>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</si>
  <si>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</si>
  <si>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</si>
  <si>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</si>
  <si>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</si>
  <si>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</si>
  <si>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</si>
  <si>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</si>
  <si>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</si>
  <si>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</si>
  <si>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</si>
  <si>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</si>
  <si>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</si>
  <si>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</si>
  <si>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</si>
  <si>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</si>
  <si>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</si>
  <si>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</si>
  <si>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</si>
  <si>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</si>
  <si>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</si>
  <si>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</si>
  <si>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</si>
  <si>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</si>
  <si>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</si>
  <si>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</si>
  <si>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</si>
  <si>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</si>
  <si>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</si>
  <si>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</si>
  <si>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</si>
  <si>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</si>
  <si>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staniční koleje č. 246</t>
  </si>
  <si>
    <t>STA</t>
  </si>
  <si>
    <t>1</t>
  </si>
  <si>
    <t>{34d07da6-f72b-4180-b0a0-c5a131ef287c}</t>
  </si>
  <si>
    <t>2</t>
  </si>
  <si>
    <t>SO 02</t>
  </si>
  <si>
    <t>Oprava staniční koleje č. 248</t>
  </si>
  <si>
    <t>{50bb65e5-43da-4ee1-bbae-22152260cb3a}</t>
  </si>
  <si>
    <t>VON</t>
  </si>
  <si>
    <t>Oprava kolejí v žst. Ostrava hl. n - pravé</t>
  </si>
  <si>
    <t>{66abcbc9-4078-413d-adc2-81c93dc5b3ba}</t>
  </si>
  <si>
    <t>KRYCÍ LIST SOUPISU PRACÍ</t>
  </si>
  <si>
    <t>Objekt:</t>
  </si>
  <si>
    <t>SO 01 - Oprava staniční koleje č. 246</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</si>
  <si>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</si>
  <si>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</si>
  <si>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</si>
  <si>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</si>
  <si>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</si>
  <si>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</si>
  <si>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</si>
  <si>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</si>
  <si>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</si>
  <si>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</si>
  <si>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</si>
  <si>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</si>
  <si>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</si>
  <si>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</si>
  <si>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</si>
  <si>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</si>
  <si>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</si>
  <si>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</si>
  <si>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</si>
  <si>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</si>
  <si>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</si>
  <si>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</si>
  <si>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</si>
  <si>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</si>
  <si>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</si>
  <si>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</si>
  <si>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</si>
  <si>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5905020020</t>
  </si>
  <si>
    <t>Oprava stezky strojně s odstraněním drnu a nánosu přes 10 cm do 20 cm</t>
  </si>
  <si>
    <t>m2</t>
  </si>
  <si>
    <t>Sborník UOŽI 01 2023</t>
  </si>
  <si>
    <t>4</t>
  </si>
  <si>
    <t>-756732608</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</si>
  <si>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</si>
  <si>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</si>
  <si>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</si>
  <si>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605,00*2,00</t>
  </si>
  <si>
    <t>5905010010</t>
  </si>
  <si>
    <t>Odstranění nánosu nad horní plochou pražce</t>
  </si>
  <si>
    <t>-2127238275</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</si>
  <si>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</si>
  <si>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605,00*2,50</t>
  </si>
  <si>
    <t>3</t>
  </si>
  <si>
    <t>5907040031</t>
  </si>
  <si>
    <t>Posun kolejnic před svařováním tvar kolejnic S49, T, 49E1</t>
  </si>
  <si>
    <t>m</t>
  </si>
  <si>
    <t>460826864</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</si>
  <si>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</si>
  <si>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2*70,00</t>
  </si>
  <si>
    <t>5908005425</t>
  </si>
  <si>
    <t>Oprava kolejnicového styku demontáž spojek tvar S49, T, A</t>
  </si>
  <si>
    <t>styk</t>
  </si>
  <si>
    <t>1621540106</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</si>
  <si>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</si>
  <si>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2+4</t>
  </si>
  <si>
    <t>7594107360</t>
  </si>
  <si>
    <t>Demontáž lanového propojení stykového č.v. 70 301</t>
  </si>
  <si>
    <t>kus</t>
  </si>
  <si>
    <t>45909571</t>
  </si>
  <si>
    <t>6</t>
  </si>
  <si>
    <t>5908050010</t>
  </si>
  <si>
    <t>Výměna upevnění podkladnicového komplety a pryžová podložka</t>
  </si>
  <si>
    <t>úl.pl.</t>
  </si>
  <si>
    <t>-777640452</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</si>
  <si>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</si>
  <si>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256+160</t>
  </si>
  <si>
    <t>7</t>
  </si>
  <si>
    <t>5908055030</t>
  </si>
  <si>
    <t>Příplatek za výměnu kompletu T5 nebo T6 v případě vývratu</t>
  </si>
  <si>
    <t>-1450359395</t>
  </si>
  <si>
    <t>Příplatek za výměnu kompletu T5 nebo T6 v případě vývratu. Poznámka: 1. V ceně jsou započteny náklady na montáž, manipulaci a demontáž kompletu v přípravku.</t>
  </si>
  <si>
    <t>512+320</t>
  </si>
  <si>
    <t>8</t>
  </si>
  <si>
    <t>5905035120</t>
  </si>
  <si>
    <t>Výměna KL malou těžící mechanizací včetně lavičky pod ložnou plochou pražce lože zapuštěné</t>
  </si>
  <si>
    <t>m3</t>
  </si>
  <si>
    <t>-2032376300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</si>
  <si>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</si>
  <si>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36,00*1,058</t>
  </si>
  <si>
    <t>9</t>
  </si>
  <si>
    <t>5905105030</t>
  </si>
  <si>
    <t>Doplnění KL kamenivem souvisle strojně v koleji</t>
  </si>
  <si>
    <t>148546393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</si>
  <si>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</si>
  <si>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10</t>
  </si>
  <si>
    <t>5906010050</t>
  </si>
  <si>
    <t>Ruční výměna pražce v KL zapuštěném pražec dřevěný výhybkový délky přes 4 do 5 m</t>
  </si>
  <si>
    <t>475441034</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</si>
  <si>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</si>
  <si>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t>
  </si>
  <si>
    <t>Poznámka k položce:_x000D_
Pražec=kus</t>
  </si>
  <si>
    <t>11</t>
  </si>
  <si>
    <t>5906010125</t>
  </si>
  <si>
    <t>Ruční výměna pražce v KL zapuštěném pražec betonový příčný vystrojený</t>
  </si>
  <si>
    <t>936970679</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</si>
  <si>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</si>
  <si>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t>
  </si>
  <si>
    <t>7497371630</t>
  </si>
  <si>
    <t>Demontáže zařízení trakčního vedení svodu propojení nebo ukolejnění na elektrizovaných tratích nebo v kolejových obvodech</t>
  </si>
  <si>
    <t>2016613599</t>
  </si>
  <si>
    <t>Demontáže zařízení trakčního vedení svodu propojení nebo ukolejnění na elektrizovaných tratích nebo v kolejových obvodech - demontáž stávajícího zařízení se všemi pomocnými doplňujícími úpravami</t>
  </si>
  <si>
    <t>13</t>
  </si>
  <si>
    <t>7497351560</t>
  </si>
  <si>
    <t>Montáž přímého ukolejnění na elektrizovaných tratích nebo v kolejových obvodech</t>
  </si>
  <si>
    <t>-1551970035</t>
  </si>
  <si>
    <t>14</t>
  </si>
  <si>
    <t>5907050120</t>
  </si>
  <si>
    <t>Dělení kolejnic kyslíkem, soustavy S49 nebo T</t>
  </si>
  <si>
    <t>438762942</t>
  </si>
  <si>
    <t>Dělení kolejnic kyslíkem, soustavy S49 nebo T. Poznámka: 1. V cenách jsou započteny náklady na manipulaci, podložení, označení a provedení řezu kolejnice.</t>
  </si>
  <si>
    <t>Poznámka k položce:_x000D_
Řez=kus</t>
  </si>
  <si>
    <t>5999010010</t>
  </si>
  <si>
    <t>Vyjmutí a snesení konstrukcí nebo dílů hmotnosti do 10 t</t>
  </si>
  <si>
    <t>t</t>
  </si>
  <si>
    <t>-957724612</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</si>
  <si>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</si>
  <si>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151,00*0,293042+215,00*0,295298+3,00*0,546098</t>
  </si>
  <si>
    <t>16</t>
  </si>
  <si>
    <t>5905055010</t>
  </si>
  <si>
    <t>Odstranění stávajícího kolejového lože odtěžením v koleji</t>
  </si>
  <si>
    <t>-1599023826</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</si>
  <si>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</si>
  <si>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75,00*0,699+3,00*0,718+291,00*0,869</t>
  </si>
  <si>
    <t>17</t>
  </si>
  <si>
    <t>5905060010</t>
  </si>
  <si>
    <t>Zřízení nového kolejového lože v koleji</t>
  </si>
  <si>
    <t>-2141702441</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</si>
  <si>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</si>
  <si>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75,00*0,699+294,00*0,732</t>
  </si>
  <si>
    <t>18</t>
  </si>
  <si>
    <t>5906130035</t>
  </si>
  <si>
    <t>Montáž kolejového roštu v ose koleje pražce dřevěné nevystrojené, tvar S49, 49E1</t>
  </si>
  <si>
    <t>km</t>
  </si>
  <si>
    <t>89250361</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</si>
  <si>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</si>
  <si>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19</t>
  </si>
  <si>
    <t>5906130345</t>
  </si>
  <si>
    <t>Montáž kolejového roštu v ose koleje pražce betonové vystrojené, tvar S49, 49E1</t>
  </si>
  <si>
    <t>-1474208839</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</si>
  <si>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</si>
  <si>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20</t>
  </si>
  <si>
    <t>5999015020</t>
  </si>
  <si>
    <t>Vložení konstrukcí nebo dílů hmotnosti přes 10 do 20 t</t>
  </si>
  <si>
    <t>-1265578559</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</si>
  <si>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</si>
  <si>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181,50*0,550220</t>
  </si>
  <si>
    <t>5910040015</t>
  </si>
  <si>
    <t>Umožnění volné dilatace kolejnice demontáž upevňovadel bez osazení kluzných podložek</t>
  </si>
  <si>
    <t>-2029550213</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</si>
  <si>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</si>
  <si>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2*181,50</t>
  </si>
  <si>
    <t>22</t>
  </si>
  <si>
    <t>5910040115</t>
  </si>
  <si>
    <t>Umožnění volné dilatace kolejnice montáž upevňovadel bez odstranění kluzných podložek</t>
  </si>
  <si>
    <t>854436664</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</si>
  <si>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</si>
  <si>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23</t>
  </si>
  <si>
    <t>-921164383</t>
  </si>
  <si>
    <t>24</t>
  </si>
  <si>
    <t>5907015016</t>
  </si>
  <si>
    <t>Ojedinělá výměna kolejnic stávající upevnění, tvar S49, T, 49E1</t>
  </si>
  <si>
    <t>1358753782</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</si>
  <si>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</si>
  <si>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2*12,50</t>
  </si>
  <si>
    <t>25</t>
  </si>
  <si>
    <t>5909032020</t>
  </si>
  <si>
    <t>Přesná úprava GPK koleje směrové a výškové uspořádání pražce betonové</t>
  </si>
  <si>
    <t>-122785857</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</si>
  <si>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</si>
  <si>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</si>
  <si>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26</t>
  </si>
  <si>
    <t>5909032010</t>
  </si>
  <si>
    <t>Přesná úprava GPK koleje směrové a výškové uspořádání pražce dřevěné nebo ocelové</t>
  </si>
  <si>
    <t>-988243775</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</si>
  <si>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</si>
  <si>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27</t>
  </si>
  <si>
    <t>5907010035</t>
  </si>
  <si>
    <t>Výměna LISŮ tvar S49, T, 49E1</t>
  </si>
  <si>
    <t>2123231582</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</si>
  <si>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</si>
  <si>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28</t>
  </si>
  <si>
    <t>5908010135</t>
  </si>
  <si>
    <t>Zřízení kolejnicového styku s rozřezem a vrtáním - 4 otvory tvar S49, T</t>
  </si>
  <si>
    <t>256997470</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</si>
  <si>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</si>
  <si>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29</t>
  </si>
  <si>
    <t>7594105360</t>
  </si>
  <si>
    <t>Montáž lanového propojení stykového č.v. 70 301</t>
  </si>
  <si>
    <t>1320189748</t>
  </si>
  <si>
    <t>Montáž lanového propojení stykového č.v. 70 301 - rozměření místa připojení, případné vyvrtání otvorů, montáž kompletní sady lanových propojení dvojice stykových transformátorů</t>
  </si>
  <si>
    <t>30</t>
  </si>
  <si>
    <t>5910020030</t>
  </si>
  <si>
    <t>Svařování kolejnic termitem plný předehřev standardní spára svar sériový tv. S49</t>
  </si>
  <si>
    <t>svar</t>
  </si>
  <si>
    <t>-570492040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</si>
  <si>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</si>
  <si>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31</t>
  </si>
  <si>
    <t>5910040315</t>
  </si>
  <si>
    <t>Umožnění volné dilatace kolejnice demontáž upevňovadel s osazením kluzných podložek</t>
  </si>
  <si>
    <t>-355978593</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</si>
  <si>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</si>
  <si>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439,00*2 + 50,00*2</t>
  </si>
  <si>
    <t>32</t>
  </si>
  <si>
    <t>5910040415</t>
  </si>
  <si>
    <t>Umožnění volné dilatace kolejnice montáž upevňovadel s odstraněním kluzných podložek</t>
  </si>
  <si>
    <t>373824628</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</si>
  <si>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</si>
  <si>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33</t>
  </si>
  <si>
    <t>5910045015</t>
  </si>
  <si>
    <t>Zajištění polohy kolejnice bočními válečkovými opěrkami</t>
  </si>
  <si>
    <t>2004135904</t>
  </si>
  <si>
    <t>Zajištění polohy kolejnice bočními válečkovými opěrkami. Poznámka: 1. V ceně jsou započteny náklady na montáž a demontáž bočních opěrek v oblouku o malém poloměru.</t>
  </si>
  <si>
    <t>70,00*2</t>
  </si>
  <si>
    <t>34</t>
  </si>
  <si>
    <t>5910035030</t>
  </si>
  <si>
    <t>Dosažení dovolené upínací teploty v BK prodloužením kolejnicového pásu v koleji tv. S49</t>
  </si>
  <si>
    <t>-523520179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</si>
  <si>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</si>
  <si>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35</t>
  </si>
  <si>
    <t>5909030020</t>
  </si>
  <si>
    <t>Následná úprava GPK koleje směrové a výškové uspořádání pražce betonové</t>
  </si>
  <si>
    <t>-294207560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</si>
  <si>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</si>
  <si>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36</t>
  </si>
  <si>
    <t>5909030010</t>
  </si>
  <si>
    <t>Následná úprava GPK koleje směrové a výškové uspořádání pražce dřevěné nebo ocelové</t>
  </si>
  <si>
    <t>72665517</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</si>
  <si>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</si>
  <si>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37</t>
  </si>
  <si>
    <t>688439194</t>
  </si>
  <si>
    <t>38</t>
  </si>
  <si>
    <t>5905110010</t>
  </si>
  <si>
    <t>Snížení KL pod patou kolejnice v koleji</t>
  </si>
  <si>
    <t>-1208133811</t>
  </si>
  <si>
    <t>Snížení KL pod patou kolejnice v koleji. Poznámka: 1. V cenách jsou započteny náklady na snížení KL pod patou kolejnice ručně vidlemi. 2. V cenách nejsou obsaženy náklady na doplnění a dodávku kameniva.</t>
  </si>
  <si>
    <t>39</t>
  </si>
  <si>
    <t>5905025110</t>
  </si>
  <si>
    <t>Doplnění stezky štěrkodrtí souvislé</t>
  </si>
  <si>
    <t>1979320897</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</si>
  <si>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</si>
  <si>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605,00*1,80*0,10</t>
  </si>
  <si>
    <t>40</t>
  </si>
  <si>
    <t>5905023030</t>
  </si>
  <si>
    <t>Úprava povrchu stezky rozprostřením štěrkodrtě přes 5 do 10 cm</t>
  </si>
  <si>
    <t>1099722007</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</si>
  <si>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</si>
  <si>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605,00*1,80</t>
  </si>
  <si>
    <t>41</t>
  </si>
  <si>
    <t>5906135035</t>
  </si>
  <si>
    <t>Demontáž kolejového roštu koleje na úložišti pražce dřevěné, tvar S49, T, 49E1</t>
  </si>
  <si>
    <t>2059038174</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</si>
  <si>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</si>
  <si>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42</t>
  </si>
  <si>
    <t>5906135155</t>
  </si>
  <si>
    <t>Demontáž kolejového roštu koleje na úložišti pražce betonové, tvar S49, T, 49E1</t>
  </si>
  <si>
    <t>850616194</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</si>
  <si>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</si>
  <si>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43</t>
  </si>
  <si>
    <t>M</t>
  </si>
  <si>
    <t>5955101005</t>
  </si>
  <si>
    <t>Kamenivo drcené štěrk frakce 31,5/63 třídy min. BII</t>
  </si>
  <si>
    <t>128</t>
  </si>
  <si>
    <t>-1935593470</t>
  </si>
  <si>
    <t>38,088*1,70+267,633*1,70+70,000*1,70</t>
  </si>
  <si>
    <t>44</t>
  </si>
  <si>
    <t>5955101030</t>
  </si>
  <si>
    <t>Kamenivo drcené drť frakce 8/16</t>
  </si>
  <si>
    <t>2011527557</t>
  </si>
  <si>
    <t>108,900*1,60</t>
  </si>
  <si>
    <t>45</t>
  </si>
  <si>
    <t>5957134030</t>
  </si>
  <si>
    <t>Lepený izolovaný styk tv. S49 s tepelně zpracovanou hlavou délky 4,00 m</t>
  </si>
  <si>
    <t>1116241485</t>
  </si>
  <si>
    <t>46</t>
  </si>
  <si>
    <t>5957104025</t>
  </si>
  <si>
    <t>Kolejnicové pásy třídy R260 tv. 49 E1 délky 75 metrů</t>
  </si>
  <si>
    <t>-386907491</t>
  </si>
  <si>
    <t>47</t>
  </si>
  <si>
    <t>5957110030</t>
  </si>
  <si>
    <t>Kolejnice tv. 49 E 1, třídy R260</t>
  </si>
  <si>
    <t>501189079</t>
  </si>
  <si>
    <t>2*50,00</t>
  </si>
  <si>
    <t>48</t>
  </si>
  <si>
    <t>5958134041</t>
  </si>
  <si>
    <t>Součásti upevňovací šroub svěrkový T5</t>
  </si>
  <si>
    <t>588861126</t>
  </si>
  <si>
    <t>49</t>
  </si>
  <si>
    <t>5958134115</t>
  </si>
  <si>
    <t>Součásti upevňovací matice M24</t>
  </si>
  <si>
    <t>-126368943</t>
  </si>
  <si>
    <t>832+16</t>
  </si>
  <si>
    <t>50</t>
  </si>
  <si>
    <t>5958134040</t>
  </si>
  <si>
    <t>Součásti upevňovací kroužek pružný dvojitý Fe 6</t>
  </si>
  <si>
    <t>1761022719</t>
  </si>
  <si>
    <t>832+848+48+16</t>
  </si>
  <si>
    <t>51</t>
  </si>
  <si>
    <t>5958134140</t>
  </si>
  <si>
    <t>Součásti upevňovací vložka M</t>
  </si>
  <si>
    <t>-791681132</t>
  </si>
  <si>
    <t>52</t>
  </si>
  <si>
    <t>5958158005</t>
  </si>
  <si>
    <t>Podložka pryžová pod patu kolejnice S49 183/126/6</t>
  </si>
  <si>
    <t>145795683</t>
  </si>
  <si>
    <t>416+552+12</t>
  </si>
  <si>
    <t>53</t>
  </si>
  <si>
    <t>5956101005</t>
  </si>
  <si>
    <t>Pražec dřevěný příčný nevystrojený dub 2600x260x150 mm</t>
  </si>
  <si>
    <t>904052205</t>
  </si>
  <si>
    <t>54</t>
  </si>
  <si>
    <t>5958140000</t>
  </si>
  <si>
    <t>Podkladnice žebrová tv. S4</t>
  </si>
  <si>
    <t>1972722352</t>
  </si>
  <si>
    <t>55</t>
  </si>
  <si>
    <t>5958134075</t>
  </si>
  <si>
    <t>Součásti upevňovací vrtule R1(145)</t>
  </si>
  <si>
    <t>-1339129970</t>
  </si>
  <si>
    <t>848+48</t>
  </si>
  <si>
    <t>56</t>
  </si>
  <si>
    <t>5958128010</t>
  </si>
  <si>
    <t>Komplety ŽS 4 (šroub RS 1, matice M 24, podložka Fe6, svěrka ŽS4)</t>
  </si>
  <si>
    <t>13288528</t>
  </si>
  <si>
    <t>424+680+48</t>
  </si>
  <si>
    <t>57</t>
  </si>
  <si>
    <t>5958158070</t>
  </si>
  <si>
    <t>Podložka polyetylenová pod podkladnici 380/160/2 (S4, R4)</t>
  </si>
  <si>
    <t>2118845560</t>
  </si>
  <si>
    <t>212+12</t>
  </si>
  <si>
    <t>58</t>
  </si>
  <si>
    <t>5956122120</t>
  </si>
  <si>
    <t>Pražec dřevěný výhybkový dub skupina 4 4600x260x150</t>
  </si>
  <si>
    <t>1312116053</t>
  </si>
  <si>
    <t>59</t>
  </si>
  <si>
    <t>5956122125</t>
  </si>
  <si>
    <t>Pražec dřevěný výhybkový dub skupina 4 4700x260x150</t>
  </si>
  <si>
    <t>-971919086</t>
  </si>
  <si>
    <t>60</t>
  </si>
  <si>
    <t>5958101005</t>
  </si>
  <si>
    <t>Součásti spojovací kolejnicové spojky tv. S 730 mm</t>
  </si>
  <si>
    <t>-1395061106</t>
  </si>
  <si>
    <t>61</t>
  </si>
  <si>
    <t>5958107005</t>
  </si>
  <si>
    <t>Šroub spojkový M24 x 140 mm</t>
  </si>
  <si>
    <t>-692419791</t>
  </si>
  <si>
    <t>62</t>
  </si>
  <si>
    <t>7594110925</t>
  </si>
  <si>
    <t>Lanové propojení s kolíkovým ukončením LLI 2xFe20/120 M16 norma 708549007 (HM0404223990733)</t>
  </si>
  <si>
    <t>-1037552313</t>
  </si>
  <si>
    <t>OST</t>
  </si>
  <si>
    <t>Ostatní</t>
  </si>
  <si>
    <t>63</t>
  </si>
  <si>
    <t>9902200100</t>
  </si>
  <si>
    <t>Doprava obousměrná mechanizací o nosnosti přes 3,5 t objemnějšího kusového materiálu (prefabrikátů, stožárů, výhybek, rozvaděčů, vybouraných hmot atd.) do 10 km</t>
  </si>
  <si>
    <t>262144</t>
  </si>
  <si>
    <t>1166680272</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</si>
  <si>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</si>
  <si>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151,00*0,293042+215,00*0,295298+3,00*0,546098" vyjmuté KP</t>
  </si>
  <si>
    <t>64</t>
  </si>
  <si>
    <t>9902900200</t>
  </si>
  <si>
    <t>Naložení objemnějšího kusového materiálu, vybouraných hmot</t>
  </si>
  <si>
    <t>712676906</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</si>
  <si>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</si>
  <si>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181,50*0,550220" KP S49 - užité</t>
  </si>
  <si>
    <t>65</t>
  </si>
  <si>
    <t>627066782</t>
  </si>
  <si>
    <t>Poznámka k položce:_x000D_
Měrnou jednotkou je t přepravovaného materiálu.</t>
  </si>
  <si>
    <t>66</t>
  </si>
  <si>
    <t>118864565</t>
  </si>
  <si>
    <t>49,300" pražce SB8 - užité</t>
  </si>
  <si>
    <t>67</t>
  </si>
  <si>
    <t>165171302</t>
  </si>
  <si>
    <t>68</t>
  </si>
  <si>
    <t>9909000210</t>
  </si>
  <si>
    <t>Poplatek za uložení výzisku ze štěrkového lože kontaminovaného</t>
  </si>
  <si>
    <t>1069161082</t>
  </si>
  <si>
    <t xml:space="preserve">Poplatek za uložení výzisku ze štěrkového lože 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1 026 271,95 Kč/ Maximální přípustná jednotková cena: 1 650,00 Kč
</t>
  </si>
  <si>
    <t>307,458*1,80+38,088*1,80" štěrkové lože - odpad</t>
  </si>
  <si>
    <t>69</t>
  </si>
  <si>
    <t>9909000 R</t>
  </si>
  <si>
    <t>Poplatek za uložení zeminy kontaminované</t>
  </si>
  <si>
    <t>-290837853</t>
  </si>
  <si>
    <t xml:space="preserve">Poplatek za uložení zeminy kontaminované.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1 098 075,00 Kč/ Maximální přípustná jednotková cena: 1 650,00 Kč 
</t>
  </si>
  <si>
    <t>181,500*2,00 + 151,250*2,00" zemina - odpad</t>
  </si>
  <si>
    <t>70</t>
  </si>
  <si>
    <t>9902100100</t>
  </si>
  <si>
    <t>Doprava obousměrná mechanizací o nosnosti přes 3,5 t sypanin (kameniva, písku, suti, dlažebních kostek, atd.) do 10 km</t>
  </si>
  <si>
    <t>874640106</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</si>
  <si>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</si>
  <si>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621,983" štěrkové lože - odpad</t>
  </si>
  <si>
    <t>665,500" zemina - odpad</t>
  </si>
  <si>
    <t>Součet</t>
  </si>
  <si>
    <t>71</t>
  </si>
  <si>
    <t>9909000400</t>
  </si>
  <si>
    <t>Poplatek za likvidaci plastových součástí</t>
  </si>
  <si>
    <t>703159826</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</si>
  <si>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</si>
  <si>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72</t>
  </si>
  <si>
    <t>9901000200</t>
  </si>
  <si>
    <t>Doprava obousměrná mechanizací o nosnosti do 3,5 t elektrosoučástek, montážního materiálu, kameniva, písku, dlažebních kostek, suti, atd. do 20 km</t>
  </si>
  <si>
    <t>-2080996666</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</si>
  <si>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</si>
  <si>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</si>
  <si>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1" pryž. a PE podložky - odpad</t>
  </si>
  <si>
    <t>73</t>
  </si>
  <si>
    <t>9902300500</t>
  </si>
  <si>
    <t>Doprava jednosměrná mechanizací o nosnosti přes 3,5 t sypanin (kameniva, písku, suti, dlažebních kostek, atd.) do 60 km</t>
  </si>
  <si>
    <t>-1252474222</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</si>
  <si>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</si>
  <si>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Měrnou jednotkou je t přepravovaného materiálu._x000D_
Objednatel předpokládá dopravu materiálu z nejbližšího místa (lomu, skládky) a to s využitím dopravy po železnici s využitím systému volných vozů, tzn. bez fakturace zpáteční cesty._x000D_
</t>
  </si>
  <si>
    <t>638,726+174,240" štěrk, drť</t>
  </si>
  <si>
    <t>74</t>
  </si>
  <si>
    <t>9902400500</t>
  </si>
  <si>
    <t>Doprava jednosměrná mechanizací o nosnosti přes 3,5 t objemnějšího kusového materiálu (prefabrikátů, stožárů, výhybek, rozvaděčů, vybouraných hmot atd.) do 60 km</t>
  </si>
  <si>
    <t>596239144</t>
  </si>
  <si>
    <t>Doprava jednosměrná mechanizací o nosnosti přes 3,5 t objemnějšího kusového materiálu (prefabrikátů, stožárů, výhybek, rozvaděčů, vybouraných hmot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</si>
  <si>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14,817+4,939" kolejnicové pásy, kolejnice</t>
  </si>
  <si>
    <t>75</t>
  </si>
  <si>
    <t>9902400800</t>
  </si>
  <si>
    <t>Doprava jednosměrná mechanizací o nosnosti přes 3,5 t objemnějšího kusového materiálu (prefabrikátů, stožárů, výhybek, rozvaděčů, vybouraných hmot atd.) do 150 km</t>
  </si>
  <si>
    <t>638454559</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</si>
  <si>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</si>
  <si>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10,282+0,522+0,244" dřevěné pražce, LIS</t>
  </si>
  <si>
    <t>76</t>
  </si>
  <si>
    <t>9902300800</t>
  </si>
  <si>
    <t>Doprava jednosměrná mechanizací o nosnosti přes 3,5 t sypanin (kameniva, písku, suti, dlažebních kostek, atd.) do 150 km</t>
  </si>
  <si>
    <t>-858305942</t>
  </si>
  <si>
    <t>Doprava jednosměrná mechanizací o nosnosti přes 3,5 t sypanin (kameniva, písku, suti, dlažebních kostek,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</si>
  <si>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4,706" svrškový materiál</t>
  </si>
  <si>
    <t>77</t>
  </si>
  <si>
    <t>9903200100</t>
  </si>
  <si>
    <t>Přeprava mechanizace na místo prováděných prací o hmotnosti přes 12 t přes 50 do 100 km</t>
  </si>
  <si>
    <t>-836550011</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</si>
  <si>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</si>
  <si>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6" ASP, PUŠL, KOLEJ.JEŘÁB, DVOUCESTNÉ RYPADLO, ASP, PUŠL</t>
  </si>
  <si>
    <t>SO 02 - Oprava staniční koleje č. 248</t>
  </si>
  <si>
    <t>-1121200225</t>
  </si>
  <si>
    <t>600,00*2,00</t>
  </si>
  <si>
    <t>1220242767</t>
  </si>
  <si>
    <t>600,00*2,50</t>
  </si>
  <si>
    <t>-1998174819</t>
  </si>
  <si>
    <t>5906050020</t>
  </si>
  <si>
    <t>Příplatek za obtížnost ruční výměny pražce betonový za dřevěný</t>
  </si>
  <si>
    <t>-1600021996</t>
  </si>
  <si>
    <t>Příplatek za obtížnost ruční výměny pražce betonový za dřevěný. Poznámka: 1. V cenách jsou započteny náklady na manipulaci s pražci.</t>
  </si>
  <si>
    <t>-1651835668</t>
  </si>
  <si>
    <t>1198035131</t>
  </si>
  <si>
    <t>-1193860233</t>
  </si>
  <si>
    <t>-1724812087</t>
  </si>
  <si>
    <t>2*11,00+2*25,00*1+10,00</t>
  </si>
  <si>
    <t>400650574</t>
  </si>
  <si>
    <t>2*25,00+2*110,00</t>
  </si>
  <si>
    <t>-1781631093</t>
  </si>
  <si>
    <t>240+160</t>
  </si>
  <si>
    <t>-1568746052</t>
  </si>
  <si>
    <t>480+320</t>
  </si>
  <si>
    <t>480316508</t>
  </si>
  <si>
    <t>-1719582607</t>
  </si>
  <si>
    <t>1027702538</t>
  </si>
  <si>
    <t>699372330</t>
  </si>
  <si>
    <t>8,00*0,546098+216,00*0,295298</t>
  </si>
  <si>
    <t>-1434454094</t>
  </si>
  <si>
    <t>216,00*1,039+8,00*0,888</t>
  </si>
  <si>
    <t>-499938132</t>
  </si>
  <si>
    <t>224,00*0,902</t>
  </si>
  <si>
    <t>-2036130403</t>
  </si>
  <si>
    <t>224,00*0,550220</t>
  </si>
  <si>
    <t>1080452457</t>
  </si>
  <si>
    <t>2*224,00</t>
  </si>
  <si>
    <t>43294062</t>
  </si>
  <si>
    <t>536835677</t>
  </si>
  <si>
    <t>1787099813</t>
  </si>
  <si>
    <t>-450746590</t>
  </si>
  <si>
    <t>-122405497</t>
  </si>
  <si>
    <t>667759648</t>
  </si>
  <si>
    <t>-733914655</t>
  </si>
  <si>
    <t>484,00*2 + 50,00*2</t>
  </si>
  <si>
    <t>-1633060549</t>
  </si>
  <si>
    <t>-1450279538</t>
  </si>
  <si>
    <t>1609806606</t>
  </si>
  <si>
    <t>256024471</t>
  </si>
  <si>
    <t>600,00*1,80*0,10</t>
  </si>
  <si>
    <t>742971263</t>
  </si>
  <si>
    <t>600,00*1,80</t>
  </si>
  <si>
    <t>5906015010</t>
  </si>
  <si>
    <t>Výměna pražce malou těžící mechanizací v KL otevřeném i zapuštěném pražec dřevěný příčný nevystrojený</t>
  </si>
  <si>
    <t>-728642294</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</si>
  <si>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</si>
  <si>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1940414306</t>
  </si>
  <si>
    <t>1712004003</t>
  </si>
  <si>
    <t>397339009</t>
  </si>
  <si>
    <t>-94568810</t>
  </si>
  <si>
    <t>181861449</t>
  </si>
  <si>
    <t>451581404</t>
  </si>
  <si>
    <t>202,048*1,70+70,000*1,70</t>
  </si>
  <si>
    <t>625897032</t>
  </si>
  <si>
    <t>108,000*1,60</t>
  </si>
  <si>
    <t>1047862219</t>
  </si>
  <si>
    <t>-983625271</t>
  </si>
  <si>
    <t>2*11,00+2*25,00+10,00</t>
  </si>
  <si>
    <t>538745985</t>
  </si>
  <si>
    <t>-1619110370</t>
  </si>
  <si>
    <t>-1410331545</t>
  </si>
  <si>
    <t>1446926518</t>
  </si>
  <si>
    <t>640+8+800</t>
  </si>
  <si>
    <t>118493697</t>
  </si>
  <si>
    <t>320+704</t>
  </si>
  <si>
    <t>2076415763</t>
  </si>
  <si>
    <t>1303796378</t>
  </si>
  <si>
    <t>160+400+352</t>
  </si>
  <si>
    <t>331272000</t>
  </si>
  <si>
    <t>1290371628</t>
  </si>
  <si>
    <t>-1754472891</t>
  </si>
  <si>
    <t>8+800</t>
  </si>
  <si>
    <t>92382379</t>
  </si>
  <si>
    <t>1305625446</t>
  </si>
  <si>
    <t>-28277704</t>
  </si>
  <si>
    <t>-1465008265</t>
  </si>
  <si>
    <t>8,00*0,546098+216,00*0,295298" vyjmuté KP</t>
  </si>
  <si>
    <t>-571796880</t>
  </si>
  <si>
    <t>241,90*0,550220" KP S49 - užité</t>
  </si>
  <si>
    <t>637575303</t>
  </si>
  <si>
    <t>1681045149</t>
  </si>
  <si>
    <t xml:space="preserve">Poplatek za uložení výzisku ze štěrkového lože 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687 637,50 Kč/ Maximální přípustná jednotková cena: 1 650,00 Kč
</t>
  </si>
  <si>
    <t>231,528*1,80" štěrkové lože - odpad</t>
  </si>
  <si>
    <t>-1501746654</t>
  </si>
  <si>
    <t xml:space="preserve">Poplatek za uložení výzisku ze štěrkového lože 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1 089 000,00 Kč/ Maximální přípustná jednotková cena: 1 650,00 Kč
</t>
  </si>
  <si>
    <t>180,000*2,00 + 150,000*2,00" zemina - odpad</t>
  </si>
  <si>
    <t>1327056016</t>
  </si>
  <si>
    <t>416,750" štěrkové lože - odpad</t>
  </si>
  <si>
    <t>660,000" zemina - odpad</t>
  </si>
  <si>
    <t>-2119209531</t>
  </si>
  <si>
    <t>3003525</t>
  </si>
  <si>
    <t>1054155053</t>
  </si>
  <si>
    <t>462,482+172,800" štěrk, drť</t>
  </si>
  <si>
    <t>-1337046473</t>
  </si>
  <si>
    <t>4,050" kolejnice</t>
  </si>
  <si>
    <t>1273690161</t>
  </si>
  <si>
    <t>7,760+0,244" dřevěné pražce, LIS</t>
  </si>
  <si>
    <t>862224840</t>
  </si>
  <si>
    <t>3,830" svrškový materiál</t>
  </si>
  <si>
    <t>VON - Oprava kolejí v žst. Ostrava hl. n - pravé</t>
  </si>
  <si>
    <t>VRN - Vedlejší rozpočtové náklady</t>
  </si>
  <si>
    <t>VRN</t>
  </si>
  <si>
    <t>Vedlejší rozpočtové náklady</t>
  </si>
  <si>
    <t>022121001</t>
  </si>
  <si>
    <t>Geodetické práce Diagnostika technické infrastruktury Vytýčení trasy inženýrských sítí</t>
  </si>
  <si>
    <t>hod</t>
  </si>
  <si>
    <t>1024</t>
  </si>
  <si>
    <t>2138673323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</si>
  <si>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</si>
  <si>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</si>
  <si>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</si>
  <si>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soubor</t>
  </si>
  <si>
    <t>2122788651</t>
  </si>
  <si>
    <t>022101001</t>
  </si>
  <si>
    <t>Geodetické práce Geodetické práce před opravou</t>
  </si>
  <si>
    <t>248391264</t>
  </si>
  <si>
    <t>0,369+0,224</t>
  </si>
  <si>
    <t>022101011</t>
  </si>
  <si>
    <t>Geodetické práce Geodetické práce v průběhu opravy</t>
  </si>
  <si>
    <t>1358987723</t>
  </si>
  <si>
    <t>022101021</t>
  </si>
  <si>
    <t>Geodetické práce Geodetické práce po ukončení opravy</t>
  </si>
  <si>
    <t>-838076979</t>
  </si>
  <si>
    <t>022111011</t>
  </si>
  <si>
    <t>Geodetické práce Kontrola PPK při směrové a výškové úpravě koleje zaměřením APK trať dvoukolejná</t>
  </si>
  <si>
    <t>-1894157233</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</si>
  <si>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</si>
  <si>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0,795+0,700</t>
  </si>
  <si>
    <t>033131001</t>
  </si>
  <si>
    <t>Provozní vlivy Organizační zajištění prací při zřizování a udržování BK kolejí a výhybek</t>
  </si>
  <si>
    <t>-418075462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</si>
  <si>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</si>
  <si>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439,00+50,00+484,00+50,00</t>
  </si>
  <si>
    <t>024101001</t>
  </si>
  <si>
    <t>Inženýrská činnost střežení pracovní skupiny zaměstnanců</t>
  </si>
  <si>
    <t>2132630894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</si>
</sst>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election activeCell="A2" sqref="A2"/>
    </sheetView>
  </sheetViews>
  <sheetFormatPr defaultRowHeight="12.6"/>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283"/>
      <c r="AS2" s="283"/>
      <c r="AT2" s="283"/>
      <c r="AU2" s="283"/>
      <c r="AV2" s="283"/>
      <c r="AW2" s="283"/>
      <c r="AX2" s="283"/>
      <c r="AY2" s="283"/>
      <c r="AZ2" s="283"/>
      <c r="BA2" s="283"/>
      <c r="BB2" s="283"/>
      <c r="BC2" s="283"/>
      <c r="BD2" s="283"/>
      <c r="BE2" s="283"/>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6" t="s">
        <v>14</v>
      </c>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1"/>
      <c r="AQ5" s="21"/>
      <c r="AR5" s="19"/>
      <c r="BE5" s="243" t="s">
        <v>15</v>
      </c>
      <c r="BS5" s="16" t="s">
        <v>6</v>
      </c>
    </row>
    <row r="6" spans="1:74" s="1" customFormat="1" ht="36.9" customHeight="1">
      <c r="B6" s="20"/>
      <c r="C6" s="21"/>
      <c r="D6" s="27" t="s">
        <v>16</v>
      </c>
      <c r="E6" s="21"/>
      <c r="F6" s="21"/>
      <c r="G6" s="21"/>
      <c r="H6" s="21"/>
      <c r="I6" s="21"/>
      <c r="J6" s="21"/>
      <c r="K6" s="248" t="s">
        <v>17</v>
      </c>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1"/>
      <c r="AQ6" s="21"/>
      <c r="AR6" s="19"/>
      <c r="BE6" s="244"/>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44"/>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44"/>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4"/>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44"/>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44"/>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4"/>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44"/>
      <c r="BS13" s="16" t="s">
        <v>6</v>
      </c>
    </row>
    <row r="14" spans="1:74" ht="13.2">
      <c r="B14" s="20"/>
      <c r="C14" s="21"/>
      <c r="D14" s="21"/>
      <c r="E14" s="249" t="s">
        <v>31</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8" t="s">
        <v>28</v>
      </c>
      <c r="AL14" s="21"/>
      <c r="AM14" s="21"/>
      <c r="AN14" s="30" t="s">
        <v>31</v>
      </c>
      <c r="AO14" s="21"/>
      <c r="AP14" s="21"/>
      <c r="AQ14" s="21"/>
      <c r="AR14" s="19"/>
      <c r="BE14" s="244"/>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4"/>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44"/>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44"/>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4"/>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44"/>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44"/>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4"/>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4"/>
    </row>
    <row r="23" spans="1:71" s="1" customFormat="1" ht="16.5" customHeight="1">
      <c r="B23" s="20"/>
      <c r="C23" s="21"/>
      <c r="D23" s="21"/>
      <c r="E23" s="251" t="s">
        <v>1</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1"/>
      <c r="AP23" s="21"/>
      <c r="AQ23" s="21"/>
      <c r="AR23" s="19"/>
      <c r="BE23" s="244"/>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4"/>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4"/>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2">
        <f>ROUND(AG94,2)</f>
        <v>0</v>
      </c>
      <c r="AL26" s="253"/>
      <c r="AM26" s="253"/>
      <c r="AN26" s="253"/>
      <c r="AO26" s="253"/>
      <c r="AP26" s="35"/>
      <c r="AQ26" s="35"/>
      <c r="AR26" s="38"/>
      <c r="BE26" s="244"/>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4"/>
    </row>
    <row r="28" spans="1:71" s="2" customFormat="1" ht="13.2">
      <c r="A28" s="33"/>
      <c r="B28" s="34"/>
      <c r="C28" s="35"/>
      <c r="D28" s="35"/>
      <c r="E28" s="35"/>
      <c r="F28" s="35"/>
      <c r="G28" s="35"/>
      <c r="H28" s="35"/>
      <c r="I28" s="35"/>
      <c r="J28" s="35"/>
      <c r="K28" s="35"/>
      <c r="L28" s="254" t="s">
        <v>38</v>
      </c>
      <c r="M28" s="254"/>
      <c r="N28" s="254"/>
      <c r="O28" s="254"/>
      <c r="P28" s="254"/>
      <c r="Q28" s="35"/>
      <c r="R28" s="35"/>
      <c r="S28" s="35"/>
      <c r="T28" s="35"/>
      <c r="U28" s="35"/>
      <c r="V28" s="35"/>
      <c r="W28" s="254" t="s">
        <v>39</v>
      </c>
      <c r="X28" s="254"/>
      <c r="Y28" s="254"/>
      <c r="Z28" s="254"/>
      <c r="AA28" s="254"/>
      <c r="AB28" s="254"/>
      <c r="AC28" s="254"/>
      <c r="AD28" s="254"/>
      <c r="AE28" s="254"/>
      <c r="AF28" s="35"/>
      <c r="AG28" s="35"/>
      <c r="AH28" s="35"/>
      <c r="AI28" s="35"/>
      <c r="AJ28" s="35"/>
      <c r="AK28" s="254" t="s">
        <v>40</v>
      </c>
      <c r="AL28" s="254"/>
      <c r="AM28" s="254"/>
      <c r="AN28" s="254"/>
      <c r="AO28" s="254"/>
      <c r="AP28" s="35"/>
      <c r="AQ28" s="35"/>
      <c r="AR28" s="38"/>
      <c r="BE28" s="244"/>
    </row>
    <row r="29" spans="1:71" s="3" customFormat="1" ht="14.4" customHeight="1">
      <c r="B29" s="39"/>
      <c r="C29" s="40"/>
      <c r="D29" s="28" t="s">
        <v>41</v>
      </c>
      <c r="E29" s="40"/>
      <c r="F29" s="28" t="s">
        <v>42</v>
      </c>
      <c r="G29" s="40"/>
      <c r="H29" s="40"/>
      <c r="I29" s="40"/>
      <c r="J29" s="40"/>
      <c r="K29" s="40"/>
      <c r="L29" s="257">
        <v>0.21</v>
      </c>
      <c r="M29" s="256"/>
      <c r="N29" s="256"/>
      <c r="O29" s="256"/>
      <c r="P29" s="256"/>
      <c r="Q29" s="40"/>
      <c r="R29" s="40"/>
      <c r="S29" s="40"/>
      <c r="T29" s="40"/>
      <c r="U29" s="40"/>
      <c r="V29" s="40"/>
      <c r="W29" s="255">
        <f>ROUND(AZ94, 2)</f>
        <v>0</v>
      </c>
      <c r="X29" s="256"/>
      <c r="Y29" s="256"/>
      <c r="Z29" s="256"/>
      <c r="AA29" s="256"/>
      <c r="AB29" s="256"/>
      <c r="AC29" s="256"/>
      <c r="AD29" s="256"/>
      <c r="AE29" s="256"/>
      <c r="AF29" s="40"/>
      <c r="AG29" s="40"/>
      <c r="AH29" s="40"/>
      <c r="AI29" s="40"/>
      <c r="AJ29" s="40"/>
      <c r="AK29" s="255">
        <f>ROUND(AV94, 2)</f>
        <v>0</v>
      </c>
      <c r="AL29" s="256"/>
      <c r="AM29" s="256"/>
      <c r="AN29" s="256"/>
      <c r="AO29" s="256"/>
      <c r="AP29" s="40"/>
      <c r="AQ29" s="40"/>
      <c r="AR29" s="41"/>
      <c r="BE29" s="245"/>
    </row>
    <row r="30" spans="1:71" s="3" customFormat="1" ht="14.4" customHeight="1">
      <c r="B30" s="39"/>
      <c r="C30" s="40"/>
      <c r="D30" s="40"/>
      <c r="E30" s="40"/>
      <c r="F30" s="28" t="s">
        <v>43</v>
      </c>
      <c r="G30" s="40"/>
      <c r="H30" s="40"/>
      <c r="I30" s="40"/>
      <c r="J30" s="40"/>
      <c r="K30" s="40"/>
      <c r="L30" s="257">
        <v>0.15</v>
      </c>
      <c r="M30" s="256"/>
      <c r="N30" s="256"/>
      <c r="O30" s="256"/>
      <c r="P30" s="256"/>
      <c r="Q30" s="40"/>
      <c r="R30" s="40"/>
      <c r="S30" s="40"/>
      <c r="T30" s="40"/>
      <c r="U30" s="40"/>
      <c r="V30" s="40"/>
      <c r="W30" s="255">
        <f>ROUND(BA94, 2)</f>
        <v>0</v>
      </c>
      <c r="X30" s="256"/>
      <c r="Y30" s="256"/>
      <c r="Z30" s="256"/>
      <c r="AA30" s="256"/>
      <c r="AB30" s="256"/>
      <c r="AC30" s="256"/>
      <c r="AD30" s="256"/>
      <c r="AE30" s="256"/>
      <c r="AF30" s="40"/>
      <c r="AG30" s="40"/>
      <c r="AH30" s="40"/>
      <c r="AI30" s="40"/>
      <c r="AJ30" s="40"/>
      <c r="AK30" s="255">
        <f>ROUND(AW94, 2)</f>
        <v>0</v>
      </c>
      <c r="AL30" s="256"/>
      <c r="AM30" s="256"/>
      <c r="AN30" s="256"/>
      <c r="AO30" s="256"/>
      <c r="AP30" s="40"/>
      <c r="AQ30" s="40"/>
      <c r="AR30" s="41"/>
      <c r="BE30" s="245"/>
    </row>
    <row r="31" spans="1:71" s="3" customFormat="1" ht="14.4" hidden="1" customHeight="1">
      <c r="B31" s="39"/>
      <c r="C31" s="40"/>
      <c r="D31" s="40"/>
      <c r="E31" s="40"/>
      <c r="F31" s="28" t="s">
        <v>44</v>
      </c>
      <c r="G31" s="40"/>
      <c r="H31" s="40"/>
      <c r="I31" s="40"/>
      <c r="J31" s="40"/>
      <c r="K31" s="40"/>
      <c r="L31" s="257">
        <v>0.21</v>
      </c>
      <c r="M31" s="256"/>
      <c r="N31" s="256"/>
      <c r="O31" s="256"/>
      <c r="P31" s="256"/>
      <c r="Q31" s="40"/>
      <c r="R31" s="40"/>
      <c r="S31" s="40"/>
      <c r="T31" s="40"/>
      <c r="U31" s="40"/>
      <c r="V31" s="40"/>
      <c r="W31" s="255">
        <f>ROUND(BB94, 2)</f>
        <v>0</v>
      </c>
      <c r="X31" s="256"/>
      <c r="Y31" s="256"/>
      <c r="Z31" s="256"/>
      <c r="AA31" s="256"/>
      <c r="AB31" s="256"/>
      <c r="AC31" s="256"/>
      <c r="AD31" s="256"/>
      <c r="AE31" s="256"/>
      <c r="AF31" s="40"/>
      <c r="AG31" s="40"/>
      <c r="AH31" s="40"/>
      <c r="AI31" s="40"/>
      <c r="AJ31" s="40"/>
      <c r="AK31" s="255">
        <v>0</v>
      </c>
      <c r="AL31" s="256"/>
      <c r="AM31" s="256"/>
      <c r="AN31" s="256"/>
      <c r="AO31" s="256"/>
      <c r="AP31" s="40"/>
      <c r="AQ31" s="40"/>
      <c r="AR31" s="41"/>
      <c r="BE31" s="245"/>
    </row>
    <row r="32" spans="1:71" s="3" customFormat="1" ht="14.4" hidden="1" customHeight="1">
      <c r="B32" s="39"/>
      <c r="C32" s="40"/>
      <c r="D32" s="40"/>
      <c r="E32" s="40"/>
      <c r="F32" s="28" t="s">
        <v>45</v>
      </c>
      <c r="G32" s="40"/>
      <c r="H32" s="40"/>
      <c r="I32" s="40"/>
      <c r="J32" s="40"/>
      <c r="K32" s="40"/>
      <c r="L32" s="257">
        <v>0.15</v>
      </c>
      <c r="M32" s="256"/>
      <c r="N32" s="256"/>
      <c r="O32" s="256"/>
      <c r="P32" s="256"/>
      <c r="Q32" s="40"/>
      <c r="R32" s="40"/>
      <c r="S32" s="40"/>
      <c r="T32" s="40"/>
      <c r="U32" s="40"/>
      <c r="V32" s="40"/>
      <c r="W32" s="255">
        <f>ROUND(BC94, 2)</f>
        <v>0</v>
      </c>
      <c r="X32" s="256"/>
      <c r="Y32" s="256"/>
      <c r="Z32" s="256"/>
      <c r="AA32" s="256"/>
      <c r="AB32" s="256"/>
      <c r="AC32" s="256"/>
      <c r="AD32" s="256"/>
      <c r="AE32" s="256"/>
      <c r="AF32" s="40"/>
      <c r="AG32" s="40"/>
      <c r="AH32" s="40"/>
      <c r="AI32" s="40"/>
      <c r="AJ32" s="40"/>
      <c r="AK32" s="255">
        <v>0</v>
      </c>
      <c r="AL32" s="256"/>
      <c r="AM32" s="256"/>
      <c r="AN32" s="256"/>
      <c r="AO32" s="256"/>
      <c r="AP32" s="40"/>
      <c r="AQ32" s="40"/>
      <c r="AR32" s="41"/>
      <c r="BE32" s="245"/>
    </row>
    <row r="33" spans="1:57" s="3" customFormat="1" ht="14.4" hidden="1" customHeight="1">
      <c r="B33" s="39"/>
      <c r="C33" s="40"/>
      <c r="D33" s="40"/>
      <c r="E33" s="40"/>
      <c r="F33" s="28" t="s">
        <v>46</v>
      </c>
      <c r="G33" s="40"/>
      <c r="H33" s="40"/>
      <c r="I33" s="40"/>
      <c r="J33" s="40"/>
      <c r="K33" s="40"/>
      <c r="L33" s="257">
        <v>0</v>
      </c>
      <c r="M33" s="256"/>
      <c r="N33" s="256"/>
      <c r="O33" s="256"/>
      <c r="P33" s="256"/>
      <c r="Q33" s="40"/>
      <c r="R33" s="40"/>
      <c r="S33" s="40"/>
      <c r="T33" s="40"/>
      <c r="U33" s="40"/>
      <c r="V33" s="40"/>
      <c r="W33" s="255">
        <f>ROUND(BD94, 2)</f>
        <v>0</v>
      </c>
      <c r="X33" s="256"/>
      <c r="Y33" s="256"/>
      <c r="Z33" s="256"/>
      <c r="AA33" s="256"/>
      <c r="AB33" s="256"/>
      <c r="AC33" s="256"/>
      <c r="AD33" s="256"/>
      <c r="AE33" s="256"/>
      <c r="AF33" s="40"/>
      <c r="AG33" s="40"/>
      <c r="AH33" s="40"/>
      <c r="AI33" s="40"/>
      <c r="AJ33" s="40"/>
      <c r="AK33" s="255">
        <v>0</v>
      </c>
      <c r="AL33" s="256"/>
      <c r="AM33" s="256"/>
      <c r="AN33" s="256"/>
      <c r="AO33" s="256"/>
      <c r="AP33" s="40"/>
      <c r="AQ33" s="40"/>
      <c r="AR33" s="41"/>
      <c r="BE33" s="245"/>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4"/>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58" t="s">
        <v>49</v>
      </c>
      <c r="Y35" s="259"/>
      <c r="Z35" s="259"/>
      <c r="AA35" s="259"/>
      <c r="AB35" s="259"/>
      <c r="AC35" s="44"/>
      <c r="AD35" s="44"/>
      <c r="AE35" s="44"/>
      <c r="AF35" s="44"/>
      <c r="AG35" s="44"/>
      <c r="AH35" s="44"/>
      <c r="AI35" s="44"/>
      <c r="AJ35" s="44"/>
      <c r="AK35" s="260">
        <f>SUM(AK26:AK33)</f>
        <v>0</v>
      </c>
      <c r="AL35" s="259"/>
      <c r="AM35" s="259"/>
      <c r="AN35" s="259"/>
      <c r="AO35" s="261"/>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635210046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62" t="str">
        <f>K6</f>
        <v>Oprava kolejí v žst. Ostrava hl.n - pravé</v>
      </c>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Ostrava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4" t="str">
        <f>IF(AN8= "","",AN8)</f>
        <v>1. 9. 2023</v>
      </c>
      <c r="AN87" s="264"/>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65" t="str">
        <f>IF(E17="","",E17)</f>
        <v xml:space="preserve"> </v>
      </c>
      <c r="AN89" s="266"/>
      <c r="AO89" s="266"/>
      <c r="AP89" s="266"/>
      <c r="AQ89" s="35"/>
      <c r="AR89" s="38"/>
      <c r="AS89" s="267" t="s">
        <v>57</v>
      </c>
      <c r="AT89" s="268"/>
      <c r="AU89" s="66"/>
      <c r="AV89" s="66"/>
      <c r="AW89" s="66"/>
      <c r="AX89" s="66"/>
      <c r="AY89" s="66"/>
      <c r="AZ89" s="66"/>
      <c r="BA89" s="66"/>
      <c r="BB89" s="66"/>
      <c r="BC89" s="66"/>
      <c r="BD89" s="67"/>
      <c r="BE89" s="33"/>
    </row>
    <row r="90" spans="1:91" s="2" customFormat="1" ht="15.15"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65" t="str">
        <f>IF(E20="","",E20)</f>
        <v xml:space="preserve"> </v>
      </c>
      <c r="AN90" s="266"/>
      <c r="AO90" s="266"/>
      <c r="AP90" s="266"/>
      <c r="AQ90" s="35"/>
      <c r="AR90" s="38"/>
      <c r="AS90" s="269"/>
      <c r="AT90" s="270"/>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1"/>
      <c r="AT91" s="272"/>
      <c r="AU91" s="70"/>
      <c r="AV91" s="70"/>
      <c r="AW91" s="70"/>
      <c r="AX91" s="70"/>
      <c r="AY91" s="70"/>
      <c r="AZ91" s="70"/>
      <c r="BA91" s="70"/>
      <c r="BB91" s="70"/>
      <c r="BC91" s="70"/>
      <c r="BD91" s="71"/>
      <c r="BE91" s="33"/>
    </row>
    <row r="92" spans="1:91" s="2" customFormat="1" ht="29.25" customHeight="1">
      <c r="A92" s="33"/>
      <c r="B92" s="34"/>
      <c r="C92" s="273" t="s">
        <v>58</v>
      </c>
      <c r="D92" s="274"/>
      <c r="E92" s="274"/>
      <c r="F92" s="274"/>
      <c r="G92" s="274"/>
      <c r="H92" s="72"/>
      <c r="I92" s="275" t="s">
        <v>59</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276" t="s">
        <v>60</v>
      </c>
      <c r="AH92" s="274"/>
      <c r="AI92" s="274"/>
      <c r="AJ92" s="274"/>
      <c r="AK92" s="274"/>
      <c r="AL92" s="274"/>
      <c r="AM92" s="274"/>
      <c r="AN92" s="275" t="s">
        <v>61</v>
      </c>
      <c r="AO92" s="274"/>
      <c r="AP92" s="277"/>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81">
        <f>ROUND(SUM(AG95:AG97),2)</f>
        <v>0</v>
      </c>
      <c r="AH94" s="281"/>
      <c r="AI94" s="281"/>
      <c r="AJ94" s="281"/>
      <c r="AK94" s="281"/>
      <c r="AL94" s="281"/>
      <c r="AM94" s="281"/>
      <c r="AN94" s="282">
        <f>SUM(AG94,AT94)</f>
        <v>0</v>
      </c>
      <c r="AO94" s="282"/>
      <c r="AP94" s="282"/>
      <c r="AQ94" s="84" t="s">
        <v>1</v>
      </c>
      <c r="AR94" s="85"/>
      <c r="AS94" s="86">
        <f>ROUND(SUM(AS95:AS97),2)</f>
        <v>0</v>
      </c>
      <c r="AT94" s="87">
        <f>ROUND(SUM(AV94:AW94),2)</f>
        <v>0</v>
      </c>
      <c r="AU94" s="88">
        <f>ROUND(SUM(AU95:AU97),5)</f>
        <v>0</v>
      </c>
      <c r="AV94" s="87">
        <f>ROUND(AZ94*L29,2)</f>
        <v>0</v>
      </c>
      <c r="AW94" s="87">
        <f>ROUND(BA94*L30,2)</f>
        <v>0</v>
      </c>
      <c r="AX94" s="87">
        <f>ROUND(BB94*L29,2)</f>
        <v>0</v>
      </c>
      <c r="AY94" s="87">
        <f>ROUND(BC94*L30,2)</f>
        <v>0</v>
      </c>
      <c r="AZ94" s="87">
        <f>ROUND(SUM(AZ95:AZ97),2)</f>
        <v>0</v>
      </c>
      <c r="BA94" s="87">
        <f>ROUND(SUM(BA95:BA97),2)</f>
        <v>0</v>
      </c>
      <c r="BB94" s="87">
        <f>ROUND(SUM(BB95:BB97),2)</f>
        <v>0</v>
      </c>
      <c r="BC94" s="87">
        <f>ROUND(SUM(BC95:BC97),2)</f>
        <v>0</v>
      </c>
      <c r="BD94" s="89">
        <f>ROUND(SUM(BD95:BD97),2)</f>
        <v>0</v>
      </c>
      <c r="BS94" s="90" t="s">
        <v>76</v>
      </c>
      <c r="BT94" s="90" t="s">
        <v>77</v>
      </c>
      <c r="BU94" s="91" t="s">
        <v>78</v>
      </c>
      <c r="BV94" s="90" t="s">
        <v>79</v>
      </c>
      <c r="BW94" s="90" t="s">
        <v>5</v>
      </c>
      <c r="BX94" s="90" t="s">
        <v>80</v>
      </c>
      <c r="CL94" s="90" t="s">
        <v>1</v>
      </c>
    </row>
    <row r="95" spans="1:91" s="7" customFormat="1" ht="25.05" customHeight="1">
      <c r="A95" s="92" t="s">
        <v>81</v>
      </c>
      <c r="B95" s="93"/>
      <c r="C95" s="94"/>
      <c r="D95" s="280" t="s">
        <v>82</v>
      </c>
      <c r="E95" s="280"/>
      <c r="F95" s="280"/>
      <c r="G95" s="280"/>
      <c r="H95" s="280"/>
      <c r="I95" s="95"/>
      <c r="J95" s="280" t="s">
        <v>83</v>
      </c>
      <c r="K95" s="280"/>
      <c r="L95" s="280"/>
      <c r="M95" s="280"/>
      <c r="N95" s="280"/>
      <c r="O95" s="280"/>
      <c r="P95" s="280"/>
      <c r="Q95" s="280"/>
      <c r="R95" s="280"/>
      <c r="S95" s="280"/>
      <c r="T95" s="280"/>
      <c r="U95" s="280"/>
      <c r="V95" s="280"/>
      <c r="W95" s="280"/>
      <c r="X95" s="280"/>
      <c r="Y95" s="280"/>
      <c r="Z95" s="280"/>
      <c r="AA95" s="280"/>
      <c r="AB95" s="280"/>
      <c r="AC95" s="280"/>
      <c r="AD95" s="280"/>
      <c r="AE95" s="280"/>
      <c r="AF95" s="280"/>
      <c r="AG95" s="278">
        <f>'SO 01 - Oprava staniční k...'!J30</f>
        <v>0</v>
      </c>
      <c r="AH95" s="279"/>
      <c r="AI95" s="279"/>
      <c r="AJ95" s="279"/>
      <c r="AK95" s="279"/>
      <c r="AL95" s="279"/>
      <c r="AM95" s="279"/>
      <c r="AN95" s="278">
        <f>SUM(AG95,AT95)</f>
        <v>0</v>
      </c>
      <c r="AO95" s="279"/>
      <c r="AP95" s="279"/>
      <c r="AQ95" s="96" t="s">
        <v>84</v>
      </c>
      <c r="AR95" s="97"/>
      <c r="AS95" s="98">
        <v>0</v>
      </c>
      <c r="AT95" s="99">
        <f>ROUND(SUM(AV95:AW95),2)</f>
        <v>0</v>
      </c>
      <c r="AU95" s="100">
        <f>'SO 01 - Oprava staniční k...'!P119</f>
        <v>0</v>
      </c>
      <c r="AV95" s="99">
        <f>'SO 01 - Oprava staniční k...'!J33</f>
        <v>0</v>
      </c>
      <c r="AW95" s="99">
        <f>'SO 01 - Oprava staniční k...'!J34</f>
        <v>0</v>
      </c>
      <c r="AX95" s="99">
        <f>'SO 01 - Oprava staniční k...'!J35</f>
        <v>0</v>
      </c>
      <c r="AY95" s="99">
        <f>'SO 01 - Oprava staniční k...'!J36</f>
        <v>0</v>
      </c>
      <c r="AZ95" s="99">
        <f>'SO 01 - Oprava staniční k...'!F33</f>
        <v>0</v>
      </c>
      <c r="BA95" s="99">
        <f>'SO 01 - Oprava staniční k...'!F34</f>
        <v>0</v>
      </c>
      <c r="BB95" s="99">
        <f>'SO 01 - Oprava staniční k...'!F35</f>
        <v>0</v>
      </c>
      <c r="BC95" s="99">
        <f>'SO 01 - Oprava staniční k...'!F36</f>
        <v>0</v>
      </c>
      <c r="BD95" s="101">
        <f>'SO 01 - Oprava staniční k...'!F37</f>
        <v>0</v>
      </c>
      <c r="BT95" s="102" t="s">
        <v>85</v>
      </c>
      <c r="BV95" s="102" t="s">
        <v>79</v>
      </c>
      <c r="BW95" s="102" t="s">
        <v>86</v>
      </c>
      <c r="BX95" s="102" t="s">
        <v>5</v>
      </c>
      <c r="CL95" s="102" t="s">
        <v>1</v>
      </c>
      <c r="CM95" s="102" t="s">
        <v>87</v>
      </c>
    </row>
    <row r="96" spans="1:91" s="7" customFormat="1" ht="25.05" customHeight="1">
      <c r="A96" s="92" t="s">
        <v>81</v>
      </c>
      <c r="B96" s="93"/>
      <c r="C96" s="94"/>
      <c r="D96" s="280" t="s">
        <v>88</v>
      </c>
      <c r="E96" s="280"/>
      <c r="F96" s="280"/>
      <c r="G96" s="280"/>
      <c r="H96" s="280"/>
      <c r="I96" s="95"/>
      <c r="J96" s="280" t="s">
        <v>89</v>
      </c>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78">
        <f>'SO 02 - Oprava staniční k...'!J30</f>
        <v>0</v>
      </c>
      <c r="AH96" s="279"/>
      <c r="AI96" s="279"/>
      <c r="AJ96" s="279"/>
      <c r="AK96" s="279"/>
      <c r="AL96" s="279"/>
      <c r="AM96" s="279"/>
      <c r="AN96" s="278">
        <f>SUM(AG96,AT96)</f>
        <v>0</v>
      </c>
      <c r="AO96" s="279"/>
      <c r="AP96" s="279"/>
      <c r="AQ96" s="96" t="s">
        <v>84</v>
      </c>
      <c r="AR96" s="97"/>
      <c r="AS96" s="98">
        <v>0</v>
      </c>
      <c r="AT96" s="99">
        <f>ROUND(SUM(AV96:AW96),2)</f>
        <v>0</v>
      </c>
      <c r="AU96" s="100">
        <f>'SO 02 - Oprava staniční k...'!P119</f>
        <v>0</v>
      </c>
      <c r="AV96" s="99">
        <f>'SO 02 - Oprava staniční k...'!J33</f>
        <v>0</v>
      </c>
      <c r="AW96" s="99">
        <f>'SO 02 - Oprava staniční k...'!J34</f>
        <v>0</v>
      </c>
      <c r="AX96" s="99">
        <f>'SO 02 - Oprava staniční k...'!J35</f>
        <v>0</v>
      </c>
      <c r="AY96" s="99">
        <f>'SO 02 - Oprava staniční k...'!J36</f>
        <v>0</v>
      </c>
      <c r="AZ96" s="99">
        <f>'SO 02 - Oprava staniční k...'!F33</f>
        <v>0</v>
      </c>
      <c r="BA96" s="99">
        <f>'SO 02 - Oprava staniční k...'!F34</f>
        <v>0</v>
      </c>
      <c r="BB96" s="99">
        <f>'SO 02 - Oprava staniční k...'!F35</f>
        <v>0</v>
      </c>
      <c r="BC96" s="99">
        <f>'SO 02 - Oprava staniční k...'!F36</f>
        <v>0</v>
      </c>
      <c r="BD96" s="101">
        <f>'SO 02 - Oprava staniční k...'!F37</f>
        <v>0</v>
      </c>
      <c r="BT96" s="102" t="s">
        <v>85</v>
      </c>
      <c r="BV96" s="102" t="s">
        <v>79</v>
      </c>
      <c r="BW96" s="102" t="s">
        <v>90</v>
      </c>
      <c r="BX96" s="102" t="s">
        <v>5</v>
      </c>
      <c r="CL96" s="102" t="s">
        <v>1</v>
      </c>
      <c r="CM96" s="102" t="s">
        <v>87</v>
      </c>
    </row>
    <row r="97" spans="1:91" s="7" customFormat="1" ht="25.05" customHeight="1">
      <c r="A97" s="92" t="s">
        <v>81</v>
      </c>
      <c r="B97" s="93"/>
      <c r="C97" s="94"/>
      <c r="D97" s="280" t="s">
        <v>91</v>
      </c>
      <c r="E97" s="280"/>
      <c r="F97" s="280"/>
      <c r="G97" s="280"/>
      <c r="H97" s="280"/>
      <c r="I97" s="95"/>
      <c r="J97" s="280" t="s">
        <v>92</v>
      </c>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78">
        <f>'VON - Oprava kolejí v žst...'!J30</f>
        <v>0</v>
      </c>
      <c r="AH97" s="279"/>
      <c r="AI97" s="279"/>
      <c r="AJ97" s="279"/>
      <c r="AK97" s="279"/>
      <c r="AL97" s="279"/>
      <c r="AM97" s="279"/>
      <c r="AN97" s="278">
        <f>SUM(AG97,AT97)</f>
        <v>0</v>
      </c>
      <c r="AO97" s="279"/>
      <c r="AP97" s="279"/>
      <c r="AQ97" s="96" t="s">
        <v>84</v>
      </c>
      <c r="AR97" s="97"/>
      <c r="AS97" s="103">
        <v>0</v>
      </c>
      <c r="AT97" s="104">
        <f>ROUND(SUM(AV97:AW97),2)</f>
        <v>0</v>
      </c>
      <c r="AU97" s="105">
        <f>'VON - Oprava kolejí v žst...'!P117</f>
        <v>0</v>
      </c>
      <c r="AV97" s="104">
        <f>'VON - Oprava kolejí v žst...'!J33</f>
        <v>0</v>
      </c>
      <c r="AW97" s="104">
        <f>'VON - Oprava kolejí v žst...'!J34</f>
        <v>0</v>
      </c>
      <c r="AX97" s="104">
        <f>'VON - Oprava kolejí v žst...'!J35</f>
        <v>0</v>
      </c>
      <c r="AY97" s="104">
        <f>'VON - Oprava kolejí v žst...'!J36</f>
        <v>0</v>
      </c>
      <c r="AZ97" s="104">
        <f>'VON - Oprava kolejí v žst...'!F33</f>
        <v>0</v>
      </c>
      <c r="BA97" s="104">
        <f>'VON - Oprava kolejí v žst...'!F34</f>
        <v>0</v>
      </c>
      <c r="BB97" s="104">
        <f>'VON - Oprava kolejí v žst...'!F35</f>
        <v>0</v>
      </c>
      <c r="BC97" s="104">
        <f>'VON - Oprava kolejí v žst...'!F36</f>
        <v>0</v>
      </c>
      <c r="BD97" s="106">
        <f>'VON - Oprava kolejí v žst...'!F37</f>
        <v>0</v>
      </c>
      <c r="BT97" s="102" t="s">
        <v>85</v>
      </c>
      <c r="BV97" s="102" t="s">
        <v>79</v>
      </c>
      <c r="BW97" s="102" t="s">
        <v>93</v>
      </c>
      <c r="BX97" s="102" t="s">
        <v>5</v>
      </c>
      <c r="CL97" s="102" t="s">
        <v>1</v>
      </c>
      <c r="CM97" s="102" t="s">
        <v>87</v>
      </c>
    </row>
    <row r="98" spans="1:91" s="2" customFormat="1" ht="30" customHeight="1">
      <c r="A98" s="33"/>
      <c r="B98" s="34"/>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8"/>
      <c r="AS98" s="33"/>
      <c r="AT98" s="33"/>
      <c r="AU98" s="33"/>
      <c r="AV98" s="33"/>
      <c r="AW98" s="33"/>
      <c r="AX98" s="33"/>
      <c r="AY98" s="33"/>
      <c r="AZ98" s="33"/>
      <c r="BA98" s="33"/>
      <c r="BB98" s="33"/>
      <c r="BC98" s="33"/>
      <c r="BD98" s="33"/>
      <c r="BE98" s="33"/>
    </row>
    <row r="99" spans="1:91" s="2" customFormat="1" ht="6.9" customHeight="1">
      <c r="A99" s="33"/>
      <c r="B99" s="53"/>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c r="AR99" s="38"/>
      <c r="AS99" s="33"/>
      <c r="AT99" s="33"/>
      <c r="AU99" s="33"/>
      <c r="AV99" s="33"/>
      <c r="AW99" s="33"/>
      <c r="AX99" s="33"/>
      <c r="AY99" s="33"/>
      <c r="AZ99" s="33"/>
      <c r="BA99" s="33"/>
      <c r="BB99" s="33"/>
      <c r="BC99" s="33"/>
      <c r="BD99" s="33"/>
      <c r="BE99" s="33"/>
    </row>
  </sheetData>
  <sheetProtection algorithmName="SHA-512" hashValue="fUkHbmbBJhwW/SBQe2duoL8XGq8k9oMf1tBy6Dpu1PznyrAItFUvj3jpUwPap/P+et/SRf+cfILWzVRl6uidIw==" saltValue="MsLMt4rVBYHyFF2dR8jZixr8cgkE76cGE62QXahtQqrnlgYv+67Vp7EHaf36e91809h3WKixdbwRfyReEM6l6A=="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Oprava staniční k...'!C2" display="/"/>
    <hyperlink ref="A96" location="'SO 02 - Oprava staniční k...'!C2" display="/"/>
    <hyperlink ref="A97" location="'VON - Oprava kolejí v žst...'!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37"/>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86</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94</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4" t="str">
        <f>'Rekapitulace stavby'!K6</f>
        <v>Oprava kolejí v žst. Ostrava hl.n - pravé</v>
      </c>
      <c r="F7" s="285"/>
      <c r="G7" s="285"/>
      <c r="H7" s="285"/>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6" t="s">
        <v>96</v>
      </c>
      <c r="F9" s="287"/>
      <c r="G9" s="287"/>
      <c r="H9" s="287"/>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1. 9. 2023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ROUND((SUM(BE119:BE336)),  2)</f>
        <v>0</v>
      </c>
      <c r="G33" s="33"/>
      <c r="H33" s="33"/>
      <c r="I33" s="123">
        <v>0.21</v>
      </c>
      <c r="J33" s="122">
        <f>ROUND(((SUM(BE119:BE336))*I33),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ROUND((SUM(BF119:BF336)),  2)</f>
        <v>0</v>
      </c>
      <c r="G34" s="33"/>
      <c r="H34" s="33"/>
      <c r="I34" s="123">
        <v>0.15</v>
      </c>
      <c r="J34" s="122">
        <f>ROUND(((SUM(BF119:BF336))*I34),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ROUND((SUM(BG119:BG336)),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ROUND((SUM(BH119:BH336)),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ROUND((SUM(BI119:BI336)),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1" t="str">
        <f>E7</f>
        <v>Oprava kolejí v žst. Ostrava hl.n - pravé</v>
      </c>
      <c r="F85" s="292"/>
      <c r="G85" s="292"/>
      <c r="H85" s="292"/>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2" t="str">
        <f>E9</f>
        <v>SO 01 - Oprava staniční koleje č. 246</v>
      </c>
      <c r="F87" s="293"/>
      <c r="G87" s="293"/>
      <c r="H87" s="293"/>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Ostrava</v>
      </c>
      <c r="G89" s="35"/>
      <c r="H89" s="35"/>
      <c r="I89" s="28" t="s">
        <v>22</v>
      </c>
      <c r="J89" s="65" t="str">
        <f>IF(J12="","",J12)</f>
        <v>1. 9. 2023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100</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101</v>
      </c>
    </row>
    <row r="97" spans="1:31" s="9" customFormat="1" ht="24.9" customHeight="1">
      <c r="B97" s="146"/>
      <c r="C97" s="147"/>
      <c r="D97" s="148" t="s">
        <v>102</v>
      </c>
      <c r="E97" s="149"/>
      <c r="F97" s="149"/>
      <c r="G97" s="149"/>
      <c r="H97" s="149"/>
      <c r="I97" s="149"/>
      <c r="J97" s="150">
        <f>J120</f>
        <v>0</v>
      </c>
      <c r="K97" s="147"/>
      <c r="L97" s="151"/>
    </row>
    <row r="98" spans="1:31" s="10" customFormat="1" ht="19.95" customHeight="1">
      <c r="B98" s="152"/>
      <c r="C98" s="153"/>
      <c r="D98" s="154" t="s">
        <v>103</v>
      </c>
      <c r="E98" s="155"/>
      <c r="F98" s="155"/>
      <c r="G98" s="155"/>
      <c r="H98" s="155"/>
      <c r="I98" s="155"/>
      <c r="J98" s="156">
        <f>J121</f>
        <v>0</v>
      </c>
      <c r="K98" s="153"/>
      <c r="L98" s="157"/>
    </row>
    <row r="99" spans="1:31" s="9" customFormat="1" ht="24.9" customHeight="1">
      <c r="B99" s="146"/>
      <c r="C99" s="147"/>
      <c r="D99" s="148" t="s">
        <v>104</v>
      </c>
      <c r="E99" s="149"/>
      <c r="F99" s="149"/>
      <c r="G99" s="149"/>
      <c r="H99" s="149"/>
      <c r="I99" s="149"/>
      <c r="J99" s="150">
        <f>J284</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105</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1" t="str">
        <f>E7</f>
        <v>Oprava kolejí v žst. Ostrava hl.n - pravé</v>
      </c>
      <c r="F109" s="292"/>
      <c r="G109" s="292"/>
      <c r="H109" s="292"/>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95</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62" t="str">
        <f>E9</f>
        <v>SO 01 - Oprava staniční koleje č. 246</v>
      </c>
      <c r="F111" s="293"/>
      <c r="G111" s="293"/>
      <c r="H111" s="293"/>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Ostrava</v>
      </c>
      <c r="G113" s="35"/>
      <c r="H113" s="35"/>
      <c r="I113" s="28" t="s">
        <v>22</v>
      </c>
      <c r="J113" s="65" t="str">
        <f>IF(J12="","",J12)</f>
        <v>1. 9. 2023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106</v>
      </c>
      <c r="D118" s="161" t="s">
        <v>62</v>
      </c>
      <c r="E118" s="161" t="s">
        <v>58</v>
      </c>
      <c r="F118" s="161" t="s">
        <v>59</v>
      </c>
      <c r="G118" s="161" t="s">
        <v>107</v>
      </c>
      <c r="H118" s="161" t="s">
        <v>108</v>
      </c>
      <c r="I118" s="161" t="s">
        <v>109</v>
      </c>
      <c r="J118" s="161" t="s">
        <v>99</v>
      </c>
      <c r="K118" s="162" t="s">
        <v>110</v>
      </c>
      <c r="L118" s="163"/>
      <c r="M118" s="74" t="s">
        <v>1</v>
      </c>
      <c r="N118" s="75" t="s">
        <v>41</v>
      </c>
      <c r="O118" s="75" t="s">
        <v>111</v>
      </c>
      <c r="P118" s="75" t="s">
        <v>112</v>
      </c>
      <c r="Q118" s="75" t="s">
        <v>113</v>
      </c>
      <c r="R118" s="75" t="s">
        <v>114</v>
      </c>
      <c r="S118" s="75" t="s">
        <v>115</v>
      </c>
      <c r="T118" s="76" t="s">
        <v>116</v>
      </c>
      <c r="U118" s="158"/>
      <c r="V118" s="158"/>
      <c r="W118" s="158"/>
      <c r="X118" s="158"/>
      <c r="Y118" s="158"/>
      <c r="Z118" s="158"/>
      <c r="AA118" s="158"/>
      <c r="AB118" s="158"/>
      <c r="AC118" s="158"/>
      <c r="AD118" s="158"/>
      <c r="AE118" s="158"/>
    </row>
    <row r="119" spans="1:65" s="2" customFormat="1" ht="22.8" customHeight="1">
      <c r="A119" s="33"/>
      <c r="B119" s="34"/>
      <c r="C119" s="81" t="s">
        <v>117</v>
      </c>
      <c r="D119" s="35"/>
      <c r="E119" s="35"/>
      <c r="F119" s="35"/>
      <c r="G119" s="35"/>
      <c r="H119" s="35"/>
      <c r="I119" s="35"/>
      <c r="J119" s="164">
        <f>BK119</f>
        <v>0</v>
      </c>
      <c r="K119" s="35"/>
      <c r="L119" s="38"/>
      <c r="M119" s="77"/>
      <c r="N119" s="165"/>
      <c r="O119" s="78"/>
      <c r="P119" s="166">
        <f>P120+P284</f>
        <v>0</v>
      </c>
      <c r="Q119" s="78"/>
      <c r="R119" s="166">
        <f>R120+R284</f>
        <v>848.47635000000002</v>
      </c>
      <c r="S119" s="78"/>
      <c r="T119" s="167">
        <f>T120+T284</f>
        <v>0</v>
      </c>
      <c r="U119" s="33"/>
      <c r="V119" s="33"/>
      <c r="W119" s="33"/>
      <c r="X119" s="33"/>
      <c r="Y119" s="33"/>
      <c r="Z119" s="33"/>
      <c r="AA119" s="33"/>
      <c r="AB119" s="33"/>
      <c r="AC119" s="33"/>
      <c r="AD119" s="33"/>
      <c r="AE119" s="33"/>
      <c r="AT119" s="16" t="s">
        <v>76</v>
      </c>
      <c r="AU119" s="16" t="s">
        <v>101</v>
      </c>
      <c r="BK119" s="168">
        <f>BK120+BK284</f>
        <v>0</v>
      </c>
    </row>
    <row r="120" spans="1:65" s="12" customFormat="1" ht="25.95" customHeight="1">
      <c r="B120" s="169"/>
      <c r="C120" s="170"/>
      <c r="D120" s="171" t="s">
        <v>76</v>
      </c>
      <c r="E120" s="172" t="s">
        <v>118</v>
      </c>
      <c r="F120" s="172" t="s">
        <v>119</v>
      </c>
      <c r="G120" s="170"/>
      <c r="H120" s="170"/>
      <c r="I120" s="173"/>
      <c r="J120" s="174">
        <f>BK120</f>
        <v>0</v>
      </c>
      <c r="K120" s="170"/>
      <c r="L120" s="175"/>
      <c r="M120" s="176"/>
      <c r="N120" s="177"/>
      <c r="O120" s="177"/>
      <c r="P120" s="178">
        <f>P121</f>
        <v>0</v>
      </c>
      <c r="Q120" s="177"/>
      <c r="R120" s="178">
        <f>R121</f>
        <v>848.47635000000002</v>
      </c>
      <c r="S120" s="177"/>
      <c r="T120" s="179">
        <f>T121</f>
        <v>0</v>
      </c>
      <c r="AR120" s="180" t="s">
        <v>85</v>
      </c>
      <c r="AT120" s="181" t="s">
        <v>76</v>
      </c>
      <c r="AU120" s="181" t="s">
        <v>77</v>
      </c>
      <c r="AY120" s="180" t="s">
        <v>120</v>
      </c>
      <c r="BK120" s="182">
        <f>BK121</f>
        <v>0</v>
      </c>
    </row>
    <row r="121" spans="1:65" s="12" customFormat="1" ht="22.8" customHeight="1">
      <c r="B121" s="169"/>
      <c r="C121" s="170"/>
      <c r="D121" s="171" t="s">
        <v>76</v>
      </c>
      <c r="E121" s="183" t="s">
        <v>121</v>
      </c>
      <c r="F121" s="183" t="s">
        <v>122</v>
      </c>
      <c r="G121" s="170"/>
      <c r="H121" s="170"/>
      <c r="I121" s="173"/>
      <c r="J121" s="184">
        <f>BK121</f>
        <v>0</v>
      </c>
      <c r="K121" s="170"/>
      <c r="L121" s="175"/>
      <c r="M121" s="176"/>
      <c r="N121" s="177"/>
      <c r="O121" s="177"/>
      <c r="P121" s="178">
        <f>SUM(P122:P283)</f>
        <v>0</v>
      </c>
      <c r="Q121" s="177"/>
      <c r="R121" s="178">
        <f>SUM(R122:R283)</f>
        <v>848.47635000000002</v>
      </c>
      <c r="S121" s="177"/>
      <c r="T121" s="179">
        <f>SUM(T122:T283)</f>
        <v>0</v>
      </c>
      <c r="AR121" s="180" t="s">
        <v>85</v>
      </c>
      <c r="AT121" s="181" t="s">
        <v>76</v>
      </c>
      <c r="AU121" s="181" t="s">
        <v>85</v>
      </c>
      <c r="AY121" s="180" t="s">
        <v>120</v>
      </c>
      <c r="BK121" s="182">
        <f>SUM(BK122:BK283)</f>
        <v>0</v>
      </c>
    </row>
    <row r="122" spans="1:65" s="2" customFormat="1" ht="16.5" customHeight="1">
      <c r="A122" s="33"/>
      <c r="B122" s="34"/>
      <c r="C122" s="185" t="s">
        <v>85</v>
      </c>
      <c r="D122" s="185" t="s">
        <v>123</v>
      </c>
      <c r="E122" s="186" t="s">
        <v>124</v>
      </c>
      <c r="F122" s="187" t="s">
        <v>125</v>
      </c>
      <c r="G122" s="188" t="s">
        <v>126</v>
      </c>
      <c r="H122" s="189">
        <v>1210</v>
      </c>
      <c r="I122" s="190"/>
      <c r="J122" s="191">
        <f>ROUND(I122*H122,2)</f>
        <v>0</v>
      </c>
      <c r="K122" s="187" t="s">
        <v>127</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128</v>
      </c>
      <c r="AT122" s="196" t="s">
        <v>123</v>
      </c>
      <c r="AU122" s="196" t="s">
        <v>87</v>
      </c>
      <c r="AY122" s="16" t="s">
        <v>120</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128</v>
      </c>
      <c r="BM122" s="196" t="s">
        <v>129</v>
      </c>
    </row>
    <row r="123" spans="1:65" s="2" customFormat="1" ht="19.2">
      <c r="A123" s="33"/>
      <c r="B123" s="34"/>
      <c r="C123" s="35"/>
      <c r="D123" s="198" t="s">
        <v>130</v>
      </c>
      <c r="E123" s="35"/>
      <c r="F123" s="199" t="s">
        <v>131</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130</v>
      </c>
      <c r="AU123" s="16" t="s">
        <v>87</v>
      </c>
    </row>
    <row r="124" spans="1:65" s="13" customFormat="1" ht="10.199999999999999">
      <c r="B124" s="203"/>
      <c r="C124" s="204"/>
      <c r="D124" s="198" t="s">
        <v>132</v>
      </c>
      <c r="E124" s="205" t="s">
        <v>1</v>
      </c>
      <c r="F124" s="206" t="s">
        <v>133</v>
      </c>
      <c r="G124" s="204"/>
      <c r="H124" s="207">
        <v>1210</v>
      </c>
      <c r="I124" s="208"/>
      <c r="J124" s="204"/>
      <c r="K124" s="204"/>
      <c r="L124" s="209"/>
      <c r="M124" s="210"/>
      <c r="N124" s="211"/>
      <c r="O124" s="211"/>
      <c r="P124" s="211"/>
      <c r="Q124" s="211"/>
      <c r="R124" s="211"/>
      <c r="S124" s="211"/>
      <c r="T124" s="212"/>
      <c r="AT124" s="213" t="s">
        <v>132</v>
      </c>
      <c r="AU124" s="213" t="s">
        <v>87</v>
      </c>
      <c r="AV124" s="13" t="s">
        <v>87</v>
      </c>
      <c r="AW124" s="13" t="s">
        <v>34</v>
      </c>
      <c r="AX124" s="13" t="s">
        <v>85</v>
      </c>
      <c r="AY124" s="213" t="s">
        <v>120</v>
      </c>
    </row>
    <row r="125" spans="1:65" s="2" customFormat="1" ht="16.5" customHeight="1">
      <c r="A125" s="33"/>
      <c r="B125" s="34"/>
      <c r="C125" s="185" t="s">
        <v>87</v>
      </c>
      <c r="D125" s="185" t="s">
        <v>123</v>
      </c>
      <c r="E125" s="186" t="s">
        <v>134</v>
      </c>
      <c r="F125" s="187" t="s">
        <v>135</v>
      </c>
      <c r="G125" s="188" t="s">
        <v>126</v>
      </c>
      <c r="H125" s="189">
        <v>1512.5</v>
      </c>
      <c r="I125" s="190"/>
      <c r="J125" s="191">
        <f>ROUND(I125*H125,2)</f>
        <v>0</v>
      </c>
      <c r="K125" s="187" t="s">
        <v>127</v>
      </c>
      <c r="L125" s="38"/>
      <c r="M125" s="192" t="s">
        <v>1</v>
      </c>
      <c r="N125" s="193" t="s">
        <v>42</v>
      </c>
      <c r="O125" s="70"/>
      <c r="P125" s="194">
        <f>O125*H125</f>
        <v>0</v>
      </c>
      <c r="Q125" s="194">
        <v>0</v>
      </c>
      <c r="R125" s="194">
        <f>Q125*H125</f>
        <v>0</v>
      </c>
      <c r="S125" s="194">
        <v>0</v>
      </c>
      <c r="T125" s="195">
        <f>S125*H125</f>
        <v>0</v>
      </c>
      <c r="U125" s="33"/>
      <c r="V125" s="33"/>
      <c r="W125" s="33"/>
      <c r="X125" s="33"/>
      <c r="Y125" s="33"/>
      <c r="Z125" s="33"/>
      <c r="AA125" s="33"/>
      <c r="AB125" s="33"/>
      <c r="AC125" s="33"/>
      <c r="AD125" s="33"/>
      <c r="AE125" s="33"/>
      <c r="AR125" s="196" t="s">
        <v>128</v>
      </c>
      <c r="AT125" s="196" t="s">
        <v>123</v>
      </c>
      <c r="AU125" s="196" t="s">
        <v>87</v>
      </c>
      <c r="AY125" s="16" t="s">
        <v>120</v>
      </c>
      <c r="BE125" s="197">
        <f>IF(N125="základní",J125,0)</f>
        <v>0</v>
      </c>
      <c r="BF125" s="197">
        <f>IF(N125="snížená",J125,0)</f>
        <v>0</v>
      </c>
      <c r="BG125" s="197">
        <f>IF(N125="zákl. přenesená",J125,0)</f>
        <v>0</v>
      </c>
      <c r="BH125" s="197">
        <f>IF(N125="sníž. přenesená",J125,0)</f>
        <v>0</v>
      </c>
      <c r="BI125" s="197">
        <f>IF(N125="nulová",J125,0)</f>
        <v>0</v>
      </c>
      <c r="BJ125" s="16" t="s">
        <v>85</v>
      </c>
      <c r="BK125" s="197">
        <f>ROUND(I125*H125,2)</f>
        <v>0</v>
      </c>
      <c r="BL125" s="16" t="s">
        <v>128</v>
      </c>
      <c r="BM125" s="196" t="s">
        <v>136</v>
      </c>
    </row>
    <row r="126" spans="1:65" s="2" customFormat="1" ht="28.8">
      <c r="A126" s="33"/>
      <c r="B126" s="34"/>
      <c r="C126" s="35"/>
      <c r="D126" s="198" t="s">
        <v>130</v>
      </c>
      <c r="E126" s="35"/>
      <c r="F126" s="199" t="s">
        <v>137</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130</v>
      </c>
      <c r="AU126" s="16" t="s">
        <v>87</v>
      </c>
    </row>
    <row r="127" spans="1:65" s="13" customFormat="1" ht="10.199999999999999">
      <c r="B127" s="203"/>
      <c r="C127" s="204"/>
      <c r="D127" s="198" t="s">
        <v>132</v>
      </c>
      <c r="E127" s="205" t="s">
        <v>1</v>
      </c>
      <c r="F127" s="206" t="s">
        <v>138</v>
      </c>
      <c r="G127" s="204"/>
      <c r="H127" s="207">
        <v>1512.5</v>
      </c>
      <c r="I127" s="208"/>
      <c r="J127" s="204"/>
      <c r="K127" s="204"/>
      <c r="L127" s="209"/>
      <c r="M127" s="210"/>
      <c r="N127" s="211"/>
      <c r="O127" s="211"/>
      <c r="P127" s="211"/>
      <c r="Q127" s="211"/>
      <c r="R127" s="211"/>
      <c r="S127" s="211"/>
      <c r="T127" s="212"/>
      <c r="AT127" s="213" t="s">
        <v>132</v>
      </c>
      <c r="AU127" s="213" t="s">
        <v>87</v>
      </c>
      <c r="AV127" s="13" t="s">
        <v>87</v>
      </c>
      <c r="AW127" s="13" t="s">
        <v>34</v>
      </c>
      <c r="AX127" s="13" t="s">
        <v>85</v>
      </c>
      <c r="AY127" s="213" t="s">
        <v>120</v>
      </c>
    </row>
    <row r="128" spans="1:65" s="2" customFormat="1" ht="16.5" customHeight="1">
      <c r="A128" s="33"/>
      <c r="B128" s="34"/>
      <c r="C128" s="185" t="s">
        <v>139</v>
      </c>
      <c r="D128" s="185" t="s">
        <v>123</v>
      </c>
      <c r="E128" s="186" t="s">
        <v>140</v>
      </c>
      <c r="F128" s="187" t="s">
        <v>141</v>
      </c>
      <c r="G128" s="188" t="s">
        <v>142</v>
      </c>
      <c r="H128" s="189">
        <v>140</v>
      </c>
      <c r="I128" s="190"/>
      <c r="J128" s="191">
        <f>ROUND(I128*H128,2)</f>
        <v>0</v>
      </c>
      <c r="K128" s="187" t="s">
        <v>127</v>
      </c>
      <c r="L128" s="38"/>
      <c r="M128" s="192" t="s">
        <v>1</v>
      </c>
      <c r="N128" s="193" t="s">
        <v>42</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128</v>
      </c>
      <c r="AT128" s="196" t="s">
        <v>123</v>
      </c>
      <c r="AU128" s="196" t="s">
        <v>87</v>
      </c>
      <c r="AY128" s="16" t="s">
        <v>120</v>
      </c>
      <c r="BE128" s="197">
        <f>IF(N128="základní",J128,0)</f>
        <v>0</v>
      </c>
      <c r="BF128" s="197">
        <f>IF(N128="snížená",J128,0)</f>
        <v>0</v>
      </c>
      <c r="BG128" s="197">
        <f>IF(N128="zákl. přenesená",J128,0)</f>
        <v>0</v>
      </c>
      <c r="BH128" s="197">
        <f>IF(N128="sníž. přenesená",J128,0)</f>
        <v>0</v>
      </c>
      <c r="BI128" s="197">
        <f>IF(N128="nulová",J128,0)</f>
        <v>0</v>
      </c>
      <c r="BJ128" s="16" t="s">
        <v>85</v>
      </c>
      <c r="BK128" s="197">
        <f>ROUND(I128*H128,2)</f>
        <v>0</v>
      </c>
      <c r="BL128" s="16" t="s">
        <v>128</v>
      </c>
      <c r="BM128" s="196" t="s">
        <v>143</v>
      </c>
    </row>
    <row r="129" spans="1:65" s="2" customFormat="1" ht="38.4">
      <c r="A129" s="33"/>
      <c r="B129" s="34"/>
      <c r="C129" s="35"/>
      <c r="D129" s="198" t="s">
        <v>130</v>
      </c>
      <c r="E129" s="35"/>
      <c r="F129" s="199" t="s">
        <v>144</v>
      </c>
      <c r="G129" s="35"/>
      <c r="H129" s="35"/>
      <c r="I129" s="200"/>
      <c r="J129" s="35"/>
      <c r="K129" s="35"/>
      <c r="L129" s="38"/>
      <c r="M129" s="201"/>
      <c r="N129" s="202"/>
      <c r="O129" s="70"/>
      <c r="P129" s="70"/>
      <c r="Q129" s="70"/>
      <c r="R129" s="70"/>
      <c r="S129" s="70"/>
      <c r="T129" s="71"/>
      <c r="U129" s="33"/>
      <c r="V129" s="33"/>
      <c r="W129" s="33"/>
      <c r="X129" s="33"/>
      <c r="Y129" s="33"/>
      <c r="Z129" s="33"/>
      <c r="AA129" s="33"/>
      <c r="AB129" s="33"/>
      <c r="AC129" s="33"/>
      <c r="AD129" s="33"/>
      <c r="AE129" s="33"/>
      <c r="AT129" s="16" t="s">
        <v>130</v>
      </c>
      <c r="AU129" s="16" t="s">
        <v>87</v>
      </c>
    </row>
    <row r="130" spans="1:65" s="13" customFormat="1" ht="10.199999999999999">
      <c r="B130" s="203"/>
      <c r="C130" s="204"/>
      <c r="D130" s="198" t="s">
        <v>132</v>
      </c>
      <c r="E130" s="205" t="s">
        <v>1</v>
      </c>
      <c r="F130" s="206" t="s">
        <v>145</v>
      </c>
      <c r="G130" s="204"/>
      <c r="H130" s="207">
        <v>140</v>
      </c>
      <c r="I130" s="208"/>
      <c r="J130" s="204"/>
      <c r="K130" s="204"/>
      <c r="L130" s="209"/>
      <c r="M130" s="210"/>
      <c r="N130" s="211"/>
      <c r="O130" s="211"/>
      <c r="P130" s="211"/>
      <c r="Q130" s="211"/>
      <c r="R130" s="211"/>
      <c r="S130" s="211"/>
      <c r="T130" s="212"/>
      <c r="AT130" s="213" t="s">
        <v>132</v>
      </c>
      <c r="AU130" s="213" t="s">
        <v>87</v>
      </c>
      <c r="AV130" s="13" t="s">
        <v>87</v>
      </c>
      <c r="AW130" s="13" t="s">
        <v>34</v>
      </c>
      <c r="AX130" s="13" t="s">
        <v>85</v>
      </c>
      <c r="AY130" s="213" t="s">
        <v>120</v>
      </c>
    </row>
    <row r="131" spans="1:65" s="2" customFormat="1" ht="16.5" customHeight="1">
      <c r="A131" s="33"/>
      <c r="B131" s="34"/>
      <c r="C131" s="185" t="s">
        <v>128</v>
      </c>
      <c r="D131" s="185" t="s">
        <v>123</v>
      </c>
      <c r="E131" s="186" t="s">
        <v>146</v>
      </c>
      <c r="F131" s="187" t="s">
        <v>147</v>
      </c>
      <c r="G131" s="188" t="s">
        <v>148</v>
      </c>
      <c r="H131" s="189">
        <v>6</v>
      </c>
      <c r="I131" s="190"/>
      <c r="J131" s="191">
        <f>ROUND(I131*H131,2)</f>
        <v>0</v>
      </c>
      <c r="K131" s="187" t="s">
        <v>127</v>
      </c>
      <c r="L131" s="38"/>
      <c r="M131" s="192" t="s">
        <v>1</v>
      </c>
      <c r="N131" s="193" t="s">
        <v>42</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128</v>
      </c>
      <c r="AT131" s="196" t="s">
        <v>123</v>
      </c>
      <c r="AU131" s="196" t="s">
        <v>87</v>
      </c>
      <c r="AY131" s="16" t="s">
        <v>120</v>
      </c>
      <c r="BE131" s="197">
        <f>IF(N131="základní",J131,0)</f>
        <v>0</v>
      </c>
      <c r="BF131" s="197">
        <f>IF(N131="snížená",J131,0)</f>
        <v>0</v>
      </c>
      <c r="BG131" s="197">
        <f>IF(N131="zákl. přenesená",J131,0)</f>
        <v>0</v>
      </c>
      <c r="BH131" s="197">
        <f>IF(N131="sníž. přenesená",J131,0)</f>
        <v>0</v>
      </c>
      <c r="BI131" s="197">
        <f>IF(N131="nulová",J131,0)</f>
        <v>0</v>
      </c>
      <c r="BJ131" s="16" t="s">
        <v>85</v>
      </c>
      <c r="BK131" s="197">
        <f>ROUND(I131*H131,2)</f>
        <v>0</v>
      </c>
      <c r="BL131" s="16" t="s">
        <v>128</v>
      </c>
      <c r="BM131" s="196" t="s">
        <v>149</v>
      </c>
    </row>
    <row r="132" spans="1:65" s="2" customFormat="1" ht="28.8">
      <c r="A132" s="33"/>
      <c r="B132" s="34"/>
      <c r="C132" s="35"/>
      <c r="D132" s="198" t="s">
        <v>130</v>
      </c>
      <c r="E132" s="35"/>
      <c r="F132" s="199" t="s">
        <v>150</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130</v>
      </c>
      <c r="AU132" s="16" t="s">
        <v>87</v>
      </c>
    </row>
    <row r="133" spans="1:65" s="13" customFormat="1" ht="10.199999999999999">
      <c r="B133" s="203"/>
      <c r="C133" s="204"/>
      <c r="D133" s="198" t="s">
        <v>132</v>
      </c>
      <c r="E133" s="205" t="s">
        <v>1</v>
      </c>
      <c r="F133" s="206" t="s">
        <v>151</v>
      </c>
      <c r="G133" s="204"/>
      <c r="H133" s="207">
        <v>6</v>
      </c>
      <c r="I133" s="208"/>
      <c r="J133" s="204"/>
      <c r="K133" s="204"/>
      <c r="L133" s="209"/>
      <c r="M133" s="210"/>
      <c r="N133" s="211"/>
      <c r="O133" s="211"/>
      <c r="P133" s="211"/>
      <c r="Q133" s="211"/>
      <c r="R133" s="211"/>
      <c r="S133" s="211"/>
      <c r="T133" s="212"/>
      <c r="AT133" s="213" t="s">
        <v>132</v>
      </c>
      <c r="AU133" s="213" t="s">
        <v>87</v>
      </c>
      <c r="AV133" s="13" t="s">
        <v>87</v>
      </c>
      <c r="AW133" s="13" t="s">
        <v>34</v>
      </c>
      <c r="AX133" s="13" t="s">
        <v>85</v>
      </c>
      <c r="AY133" s="213" t="s">
        <v>120</v>
      </c>
    </row>
    <row r="134" spans="1:65" s="2" customFormat="1" ht="16.5" customHeight="1">
      <c r="A134" s="33"/>
      <c r="B134" s="34"/>
      <c r="C134" s="185" t="s">
        <v>121</v>
      </c>
      <c r="D134" s="185" t="s">
        <v>123</v>
      </c>
      <c r="E134" s="186" t="s">
        <v>152</v>
      </c>
      <c r="F134" s="187" t="s">
        <v>153</v>
      </c>
      <c r="G134" s="188" t="s">
        <v>154</v>
      </c>
      <c r="H134" s="189">
        <v>6</v>
      </c>
      <c r="I134" s="190"/>
      <c r="J134" s="191">
        <f>ROUND(I134*H134,2)</f>
        <v>0</v>
      </c>
      <c r="K134" s="187" t="s">
        <v>127</v>
      </c>
      <c r="L134" s="38"/>
      <c r="M134" s="192" t="s">
        <v>1</v>
      </c>
      <c r="N134" s="193" t="s">
        <v>42</v>
      </c>
      <c r="O134" s="70"/>
      <c r="P134" s="194">
        <f>O134*H134</f>
        <v>0</v>
      </c>
      <c r="Q134" s="194">
        <v>0</v>
      </c>
      <c r="R134" s="194">
        <f>Q134*H134</f>
        <v>0</v>
      </c>
      <c r="S134" s="194">
        <v>0</v>
      </c>
      <c r="T134" s="195">
        <f>S134*H134</f>
        <v>0</v>
      </c>
      <c r="U134" s="33"/>
      <c r="V134" s="33"/>
      <c r="W134" s="33"/>
      <c r="X134" s="33"/>
      <c r="Y134" s="33"/>
      <c r="Z134" s="33"/>
      <c r="AA134" s="33"/>
      <c r="AB134" s="33"/>
      <c r="AC134" s="33"/>
      <c r="AD134" s="33"/>
      <c r="AE134" s="33"/>
      <c r="AR134" s="196" t="s">
        <v>128</v>
      </c>
      <c r="AT134" s="196" t="s">
        <v>123</v>
      </c>
      <c r="AU134" s="196" t="s">
        <v>87</v>
      </c>
      <c r="AY134" s="16" t="s">
        <v>120</v>
      </c>
      <c r="BE134" s="197">
        <f>IF(N134="základní",J134,0)</f>
        <v>0</v>
      </c>
      <c r="BF134" s="197">
        <f>IF(N134="snížená",J134,0)</f>
        <v>0</v>
      </c>
      <c r="BG134" s="197">
        <f>IF(N134="zákl. přenesená",J134,0)</f>
        <v>0</v>
      </c>
      <c r="BH134" s="197">
        <f>IF(N134="sníž. přenesená",J134,0)</f>
        <v>0</v>
      </c>
      <c r="BI134" s="197">
        <f>IF(N134="nulová",J134,0)</f>
        <v>0</v>
      </c>
      <c r="BJ134" s="16" t="s">
        <v>85</v>
      </c>
      <c r="BK134" s="197">
        <f>ROUND(I134*H134,2)</f>
        <v>0</v>
      </c>
      <c r="BL134" s="16" t="s">
        <v>128</v>
      </c>
      <c r="BM134" s="196" t="s">
        <v>155</v>
      </c>
    </row>
    <row r="135" spans="1:65" s="2" customFormat="1" ht="10.199999999999999">
      <c r="A135" s="33"/>
      <c r="B135" s="34"/>
      <c r="C135" s="35"/>
      <c r="D135" s="198" t="s">
        <v>130</v>
      </c>
      <c r="E135" s="35"/>
      <c r="F135" s="199" t="s">
        <v>153</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130</v>
      </c>
      <c r="AU135" s="16" t="s">
        <v>87</v>
      </c>
    </row>
    <row r="136" spans="1:65" s="13" customFormat="1" ht="10.199999999999999">
      <c r="B136" s="203"/>
      <c r="C136" s="204"/>
      <c r="D136" s="198" t="s">
        <v>132</v>
      </c>
      <c r="E136" s="205" t="s">
        <v>1</v>
      </c>
      <c r="F136" s="206" t="s">
        <v>151</v>
      </c>
      <c r="G136" s="204"/>
      <c r="H136" s="207">
        <v>6</v>
      </c>
      <c r="I136" s="208"/>
      <c r="J136" s="204"/>
      <c r="K136" s="204"/>
      <c r="L136" s="209"/>
      <c r="M136" s="210"/>
      <c r="N136" s="211"/>
      <c r="O136" s="211"/>
      <c r="P136" s="211"/>
      <c r="Q136" s="211"/>
      <c r="R136" s="211"/>
      <c r="S136" s="211"/>
      <c r="T136" s="212"/>
      <c r="AT136" s="213" t="s">
        <v>132</v>
      </c>
      <c r="AU136" s="213" t="s">
        <v>87</v>
      </c>
      <c r="AV136" s="13" t="s">
        <v>87</v>
      </c>
      <c r="AW136" s="13" t="s">
        <v>34</v>
      </c>
      <c r="AX136" s="13" t="s">
        <v>85</v>
      </c>
      <c r="AY136" s="213" t="s">
        <v>120</v>
      </c>
    </row>
    <row r="137" spans="1:65" s="2" customFormat="1" ht="16.5" customHeight="1">
      <c r="A137" s="33"/>
      <c r="B137" s="34"/>
      <c r="C137" s="185" t="s">
        <v>156</v>
      </c>
      <c r="D137" s="185" t="s">
        <v>123</v>
      </c>
      <c r="E137" s="186" t="s">
        <v>157</v>
      </c>
      <c r="F137" s="187" t="s">
        <v>158</v>
      </c>
      <c r="G137" s="188" t="s">
        <v>159</v>
      </c>
      <c r="H137" s="189">
        <v>416</v>
      </c>
      <c r="I137" s="190"/>
      <c r="J137" s="191">
        <f>ROUND(I137*H137,2)</f>
        <v>0</v>
      </c>
      <c r="K137" s="187" t="s">
        <v>127</v>
      </c>
      <c r="L137" s="38"/>
      <c r="M137" s="192" t="s">
        <v>1</v>
      </c>
      <c r="N137" s="193" t="s">
        <v>42</v>
      </c>
      <c r="O137" s="70"/>
      <c r="P137" s="194">
        <f>O137*H137</f>
        <v>0</v>
      </c>
      <c r="Q137" s="194">
        <v>0</v>
      </c>
      <c r="R137" s="194">
        <f>Q137*H137</f>
        <v>0</v>
      </c>
      <c r="S137" s="194">
        <v>0</v>
      </c>
      <c r="T137" s="195">
        <f>S137*H137</f>
        <v>0</v>
      </c>
      <c r="U137" s="33"/>
      <c r="V137" s="33"/>
      <c r="W137" s="33"/>
      <c r="X137" s="33"/>
      <c r="Y137" s="33"/>
      <c r="Z137" s="33"/>
      <c r="AA137" s="33"/>
      <c r="AB137" s="33"/>
      <c r="AC137" s="33"/>
      <c r="AD137" s="33"/>
      <c r="AE137" s="33"/>
      <c r="AR137" s="196" t="s">
        <v>128</v>
      </c>
      <c r="AT137" s="196" t="s">
        <v>123</v>
      </c>
      <c r="AU137" s="196" t="s">
        <v>87</v>
      </c>
      <c r="AY137" s="16" t="s">
        <v>120</v>
      </c>
      <c r="BE137" s="197">
        <f>IF(N137="základní",J137,0)</f>
        <v>0</v>
      </c>
      <c r="BF137" s="197">
        <f>IF(N137="snížená",J137,0)</f>
        <v>0</v>
      </c>
      <c r="BG137" s="197">
        <f>IF(N137="zákl. přenesená",J137,0)</f>
        <v>0</v>
      </c>
      <c r="BH137" s="197">
        <f>IF(N137="sníž. přenesená",J137,0)</f>
        <v>0</v>
      </c>
      <c r="BI137" s="197">
        <f>IF(N137="nulová",J137,0)</f>
        <v>0</v>
      </c>
      <c r="BJ137" s="16" t="s">
        <v>85</v>
      </c>
      <c r="BK137" s="197">
        <f>ROUND(I137*H137,2)</f>
        <v>0</v>
      </c>
      <c r="BL137" s="16" t="s">
        <v>128</v>
      </c>
      <c r="BM137" s="196" t="s">
        <v>160</v>
      </c>
    </row>
    <row r="138" spans="1:65" s="2" customFormat="1" ht="28.8">
      <c r="A138" s="33"/>
      <c r="B138" s="34"/>
      <c r="C138" s="35"/>
      <c r="D138" s="198" t="s">
        <v>130</v>
      </c>
      <c r="E138" s="35"/>
      <c r="F138" s="199" t="s">
        <v>161</v>
      </c>
      <c r="G138" s="35"/>
      <c r="H138" s="35"/>
      <c r="I138" s="200"/>
      <c r="J138" s="35"/>
      <c r="K138" s="35"/>
      <c r="L138" s="38"/>
      <c r="M138" s="201"/>
      <c r="N138" s="202"/>
      <c r="O138" s="70"/>
      <c r="P138" s="70"/>
      <c r="Q138" s="70"/>
      <c r="R138" s="70"/>
      <c r="S138" s="70"/>
      <c r="T138" s="71"/>
      <c r="U138" s="33"/>
      <c r="V138" s="33"/>
      <c r="W138" s="33"/>
      <c r="X138" s="33"/>
      <c r="Y138" s="33"/>
      <c r="Z138" s="33"/>
      <c r="AA138" s="33"/>
      <c r="AB138" s="33"/>
      <c r="AC138" s="33"/>
      <c r="AD138" s="33"/>
      <c r="AE138" s="33"/>
      <c r="AT138" s="16" t="s">
        <v>130</v>
      </c>
      <c r="AU138" s="16" t="s">
        <v>87</v>
      </c>
    </row>
    <row r="139" spans="1:65" s="13" customFormat="1" ht="10.199999999999999">
      <c r="B139" s="203"/>
      <c r="C139" s="204"/>
      <c r="D139" s="198" t="s">
        <v>132</v>
      </c>
      <c r="E139" s="205" t="s">
        <v>1</v>
      </c>
      <c r="F139" s="206" t="s">
        <v>162</v>
      </c>
      <c r="G139" s="204"/>
      <c r="H139" s="207">
        <v>416</v>
      </c>
      <c r="I139" s="208"/>
      <c r="J139" s="204"/>
      <c r="K139" s="204"/>
      <c r="L139" s="209"/>
      <c r="M139" s="210"/>
      <c r="N139" s="211"/>
      <c r="O139" s="211"/>
      <c r="P139" s="211"/>
      <c r="Q139" s="211"/>
      <c r="R139" s="211"/>
      <c r="S139" s="211"/>
      <c r="T139" s="212"/>
      <c r="AT139" s="213" t="s">
        <v>132</v>
      </c>
      <c r="AU139" s="213" t="s">
        <v>87</v>
      </c>
      <c r="AV139" s="13" t="s">
        <v>87</v>
      </c>
      <c r="AW139" s="13" t="s">
        <v>34</v>
      </c>
      <c r="AX139" s="13" t="s">
        <v>85</v>
      </c>
      <c r="AY139" s="213" t="s">
        <v>120</v>
      </c>
    </row>
    <row r="140" spans="1:65" s="2" customFormat="1" ht="16.5" customHeight="1">
      <c r="A140" s="33"/>
      <c r="B140" s="34"/>
      <c r="C140" s="185" t="s">
        <v>163</v>
      </c>
      <c r="D140" s="185" t="s">
        <v>123</v>
      </c>
      <c r="E140" s="186" t="s">
        <v>164</v>
      </c>
      <c r="F140" s="187" t="s">
        <v>165</v>
      </c>
      <c r="G140" s="188" t="s">
        <v>154</v>
      </c>
      <c r="H140" s="189">
        <v>832</v>
      </c>
      <c r="I140" s="190"/>
      <c r="J140" s="191">
        <f>ROUND(I140*H140,2)</f>
        <v>0</v>
      </c>
      <c r="K140" s="187" t="s">
        <v>127</v>
      </c>
      <c r="L140" s="38"/>
      <c r="M140" s="192" t="s">
        <v>1</v>
      </c>
      <c r="N140" s="193" t="s">
        <v>42</v>
      </c>
      <c r="O140" s="70"/>
      <c r="P140" s="194">
        <f>O140*H140</f>
        <v>0</v>
      </c>
      <c r="Q140" s="194">
        <v>0</v>
      </c>
      <c r="R140" s="194">
        <f>Q140*H140</f>
        <v>0</v>
      </c>
      <c r="S140" s="194">
        <v>0</v>
      </c>
      <c r="T140" s="195">
        <f>S140*H140</f>
        <v>0</v>
      </c>
      <c r="U140" s="33"/>
      <c r="V140" s="33"/>
      <c r="W140" s="33"/>
      <c r="X140" s="33"/>
      <c r="Y140" s="33"/>
      <c r="Z140" s="33"/>
      <c r="AA140" s="33"/>
      <c r="AB140" s="33"/>
      <c r="AC140" s="33"/>
      <c r="AD140" s="33"/>
      <c r="AE140" s="33"/>
      <c r="AR140" s="196" t="s">
        <v>128</v>
      </c>
      <c r="AT140" s="196" t="s">
        <v>123</v>
      </c>
      <c r="AU140" s="196" t="s">
        <v>87</v>
      </c>
      <c r="AY140" s="16" t="s">
        <v>120</v>
      </c>
      <c r="BE140" s="197">
        <f>IF(N140="základní",J140,0)</f>
        <v>0</v>
      </c>
      <c r="BF140" s="197">
        <f>IF(N140="snížená",J140,0)</f>
        <v>0</v>
      </c>
      <c r="BG140" s="197">
        <f>IF(N140="zákl. přenesená",J140,0)</f>
        <v>0</v>
      </c>
      <c r="BH140" s="197">
        <f>IF(N140="sníž. přenesená",J140,0)</f>
        <v>0</v>
      </c>
      <c r="BI140" s="197">
        <f>IF(N140="nulová",J140,0)</f>
        <v>0</v>
      </c>
      <c r="BJ140" s="16" t="s">
        <v>85</v>
      </c>
      <c r="BK140" s="197">
        <f>ROUND(I140*H140,2)</f>
        <v>0</v>
      </c>
      <c r="BL140" s="16" t="s">
        <v>128</v>
      </c>
      <c r="BM140" s="196" t="s">
        <v>166</v>
      </c>
    </row>
    <row r="141" spans="1:65" s="2" customFormat="1" ht="19.2">
      <c r="A141" s="33"/>
      <c r="B141" s="34"/>
      <c r="C141" s="35"/>
      <c r="D141" s="198" t="s">
        <v>130</v>
      </c>
      <c r="E141" s="35"/>
      <c r="F141" s="199" t="s">
        <v>167</v>
      </c>
      <c r="G141" s="35"/>
      <c r="H141" s="35"/>
      <c r="I141" s="200"/>
      <c r="J141" s="35"/>
      <c r="K141" s="35"/>
      <c r="L141" s="38"/>
      <c r="M141" s="201"/>
      <c r="N141" s="202"/>
      <c r="O141" s="70"/>
      <c r="P141" s="70"/>
      <c r="Q141" s="70"/>
      <c r="R141" s="70"/>
      <c r="S141" s="70"/>
      <c r="T141" s="71"/>
      <c r="U141" s="33"/>
      <c r="V141" s="33"/>
      <c r="W141" s="33"/>
      <c r="X141" s="33"/>
      <c r="Y141" s="33"/>
      <c r="Z141" s="33"/>
      <c r="AA141" s="33"/>
      <c r="AB141" s="33"/>
      <c r="AC141" s="33"/>
      <c r="AD141" s="33"/>
      <c r="AE141" s="33"/>
      <c r="AT141" s="16" t="s">
        <v>130</v>
      </c>
      <c r="AU141" s="16" t="s">
        <v>87</v>
      </c>
    </row>
    <row r="142" spans="1:65" s="13" customFormat="1" ht="10.199999999999999">
      <c r="B142" s="203"/>
      <c r="C142" s="204"/>
      <c r="D142" s="198" t="s">
        <v>132</v>
      </c>
      <c r="E142" s="205" t="s">
        <v>1</v>
      </c>
      <c r="F142" s="206" t="s">
        <v>168</v>
      </c>
      <c r="G142" s="204"/>
      <c r="H142" s="207">
        <v>832</v>
      </c>
      <c r="I142" s="208"/>
      <c r="J142" s="204"/>
      <c r="K142" s="204"/>
      <c r="L142" s="209"/>
      <c r="M142" s="210"/>
      <c r="N142" s="211"/>
      <c r="O142" s="211"/>
      <c r="P142" s="211"/>
      <c r="Q142" s="211"/>
      <c r="R142" s="211"/>
      <c r="S142" s="211"/>
      <c r="T142" s="212"/>
      <c r="AT142" s="213" t="s">
        <v>132</v>
      </c>
      <c r="AU142" s="213" t="s">
        <v>87</v>
      </c>
      <c r="AV142" s="13" t="s">
        <v>87</v>
      </c>
      <c r="AW142" s="13" t="s">
        <v>34</v>
      </c>
      <c r="AX142" s="13" t="s">
        <v>85</v>
      </c>
      <c r="AY142" s="213" t="s">
        <v>120</v>
      </c>
    </row>
    <row r="143" spans="1:65" s="2" customFormat="1" ht="16.5" customHeight="1">
      <c r="A143" s="33"/>
      <c r="B143" s="34"/>
      <c r="C143" s="185" t="s">
        <v>169</v>
      </c>
      <c r="D143" s="185" t="s">
        <v>123</v>
      </c>
      <c r="E143" s="186" t="s">
        <v>170</v>
      </c>
      <c r="F143" s="187" t="s">
        <v>171</v>
      </c>
      <c r="G143" s="188" t="s">
        <v>172</v>
      </c>
      <c r="H143" s="189">
        <v>38.088000000000001</v>
      </c>
      <c r="I143" s="190"/>
      <c r="J143" s="191">
        <f>ROUND(I143*H143,2)</f>
        <v>0</v>
      </c>
      <c r="K143" s="187" t="s">
        <v>127</v>
      </c>
      <c r="L143" s="38"/>
      <c r="M143" s="192" t="s">
        <v>1</v>
      </c>
      <c r="N143" s="193" t="s">
        <v>42</v>
      </c>
      <c r="O143" s="70"/>
      <c r="P143" s="194">
        <f>O143*H143</f>
        <v>0</v>
      </c>
      <c r="Q143" s="194">
        <v>0</v>
      </c>
      <c r="R143" s="194">
        <f>Q143*H143</f>
        <v>0</v>
      </c>
      <c r="S143" s="194">
        <v>0</v>
      </c>
      <c r="T143" s="195">
        <f>S143*H143</f>
        <v>0</v>
      </c>
      <c r="U143" s="33"/>
      <c r="V143" s="33"/>
      <c r="W143" s="33"/>
      <c r="X143" s="33"/>
      <c r="Y143" s="33"/>
      <c r="Z143" s="33"/>
      <c r="AA143" s="33"/>
      <c r="AB143" s="33"/>
      <c r="AC143" s="33"/>
      <c r="AD143" s="33"/>
      <c r="AE143" s="33"/>
      <c r="AR143" s="196" t="s">
        <v>128</v>
      </c>
      <c r="AT143" s="196" t="s">
        <v>123</v>
      </c>
      <c r="AU143" s="196" t="s">
        <v>87</v>
      </c>
      <c r="AY143" s="16" t="s">
        <v>120</v>
      </c>
      <c r="BE143" s="197">
        <f>IF(N143="základní",J143,0)</f>
        <v>0</v>
      </c>
      <c r="BF143" s="197">
        <f>IF(N143="snížená",J143,0)</f>
        <v>0</v>
      </c>
      <c r="BG143" s="197">
        <f>IF(N143="zákl. přenesená",J143,0)</f>
        <v>0</v>
      </c>
      <c r="BH143" s="197">
        <f>IF(N143="sníž. přenesená",J143,0)</f>
        <v>0</v>
      </c>
      <c r="BI143" s="197">
        <f>IF(N143="nulová",J143,0)</f>
        <v>0</v>
      </c>
      <c r="BJ143" s="16" t="s">
        <v>85</v>
      </c>
      <c r="BK143" s="197">
        <f>ROUND(I143*H143,2)</f>
        <v>0</v>
      </c>
      <c r="BL143" s="16" t="s">
        <v>128</v>
      </c>
      <c r="BM143" s="196" t="s">
        <v>173</v>
      </c>
    </row>
    <row r="144" spans="1:65" s="2" customFormat="1" ht="67.2">
      <c r="A144" s="33"/>
      <c r="B144" s="34"/>
      <c r="C144" s="35"/>
      <c r="D144" s="198" t="s">
        <v>130</v>
      </c>
      <c r="E144" s="35"/>
      <c r="F144" s="199" t="s">
        <v>174</v>
      </c>
      <c r="G144" s="35"/>
      <c r="H144" s="35"/>
      <c r="I144" s="200"/>
      <c r="J144" s="35"/>
      <c r="K144" s="35"/>
      <c r="L144" s="38"/>
      <c r="M144" s="201"/>
      <c r="N144" s="202"/>
      <c r="O144" s="70"/>
      <c r="P144" s="70"/>
      <c r="Q144" s="70"/>
      <c r="R144" s="70"/>
      <c r="S144" s="70"/>
      <c r="T144" s="71"/>
      <c r="U144" s="33"/>
      <c r="V144" s="33"/>
      <c r="W144" s="33"/>
      <c r="X144" s="33"/>
      <c r="Y144" s="33"/>
      <c r="Z144" s="33"/>
      <c r="AA144" s="33"/>
      <c r="AB144" s="33"/>
      <c r="AC144" s="33"/>
      <c r="AD144" s="33"/>
      <c r="AE144" s="33"/>
      <c r="AT144" s="16" t="s">
        <v>130</v>
      </c>
      <c r="AU144" s="16" t="s">
        <v>87</v>
      </c>
    </row>
    <row r="145" spans="1:65" s="13" customFormat="1" ht="10.199999999999999">
      <c r="B145" s="203"/>
      <c r="C145" s="204"/>
      <c r="D145" s="198" t="s">
        <v>132</v>
      </c>
      <c r="E145" s="205" t="s">
        <v>1</v>
      </c>
      <c r="F145" s="206" t="s">
        <v>175</v>
      </c>
      <c r="G145" s="204"/>
      <c r="H145" s="207">
        <v>38.088000000000001</v>
      </c>
      <c r="I145" s="208"/>
      <c r="J145" s="204"/>
      <c r="K145" s="204"/>
      <c r="L145" s="209"/>
      <c r="M145" s="210"/>
      <c r="N145" s="211"/>
      <c r="O145" s="211"/>
      <c r="P145" s="211"/>
      <c r="Q145" s="211"/>
      <c r="R145" s="211"/>
      <c r="S145" s="211"/>
      <c r="T145" s="212"/>
      <c r="AT145" s="213" t="s">
        <v>132</v>
      </c>
      <c r="AU145" s="213" t="s">
        <v>87</v>
      </c>
      <c r="AV145" s="13" t="s">
        <v>87</v>
      </c>
      <c r="AW145" s="13" t="s">
        <v>34</v>
      </c>
      <c r="AX145" s="13" t="s">
        <v>85</v>
      </c>
      <c r="AY145" s="213" t="s">
        <v>120</v>
      </c>
    </row>
    <row r="146" spans="1:65" s="2" customFormat="1" ht="16.5" customHeight="1">
      <c r="A146" s="33"/>
      <c r="B146" s="34"/>
      <c r="C146" s="185" t="s">
        <v>176</v>
      </c>
      <c r="D146" s="185" t="s">
        <v>123</v>
      </c>
      <c r="E146" s="186" t="s">
        <v>177</v>
      </c>
      <c r="F146" s="187" t="s">
        <v>178</v>
      </c>
      <c r="G146" s="188" t="s">
        <v>172</v>
      </c>
      <c r="H146" s="189">
        <v>38.088000000000001</v>
      </c>
      <c r="I146" s="190"/>
      <c r="J146" s="191">
        <f>ROUND(I146*H146,2)</f>
        <v>0</v>
      </c>
      <c r="K146" s="187" t="s">
        <v>127</v>
      </c>
      <c r="L146" s="38"/>
      <c r="M146" s="192" t="s">
        <v>1</v>
      </c>
      <c r="N146" s="193" t="s">
        <v>42</v>
      </c>
      <c r="O146" s="70"/>
      <c r="P146" s="194">
        <f>O146*H146</f>
        <v>0</v>
      </c>
      <c r="Q146" s="194">
        <v>0</v>
      </c>
      <c r="R146" s="194">
        <f>Q146*H146</f>
        <v>0</v>
      </c>
      <c r="S146" s="194">
        <v>0</v>
      </c>
      <c r="T146" s="195">
        <f>S146*H146</f>
        <v>0</v>
      </c>
      <c r="U146" s="33"/>
      <c r="V146" s="33"/>
      <c r="W146" s="33"/>
      <c r="X146" s="33"/>
      <c r="Y146" s="33"/>
      <c r="Z146" s="33"/>
      <c r="AA146" s="33"/>
      <c r="AB146" s="33"/>
      <c r="AC146" s="33"/>
      <c r="AD146" s="33"/>
      <c r="AE146" s="33"/>
      <c r="AR146" s="196" t="s">
        <v>128</v>
      </c>
      <c r="AT146" s="196" t="s">
        <v>123</v>
      </c>
      <c r="AU146" s="196" t="s">
        <v>87</v>
      </c>
      <c r="AY146" s="16" t="s">
        <v>120</v>
      </c>
      <c r="BE146" s="197">
        <f>IF(N146="základní",J146,0)</f>
        <v>0</v>
      </c>
      <c r="BF146" s="197">
        <f>IF(N146="snížená",J146,0)</f>
        <v>0</v>
      </c>
      <c r="BG146" s="197">
        <f>IF(N146="zákl. přenesená",J146,0)</f>
        <v>0</v>
      </c>
      <c r="BH146" s="197">
        <f>IF(N146="sníž. přenesená",J146,0)</f>
        <v>0</v>
      </c>
      <c r="BI146" s="197">
        <f>IF(N146="nulová",J146,0)</f>
        <v>0</v>
      </c>
      <c r="BJ146" s="16" t="s">
        <v>85</v>
      </c>
      <c r="BK146" s="197">
        <f>ROUND(I146*H146,2)</f>
        <v>0</v>
      </c>
      <c r="BL146" s="16" t="s">
        <v>128</v>
      </c>
      <c r="BM146" s="196" t="s">
        <v>179</v>
      </c>
    </row>
    <row r="147" spans="1:65" s="2" customFormat="1" ht="28.8">
      <c r="A147" s="33"/>
      <c r="B147" s="34"/>
      <c r="C147" s="35"/>
      <c r="D147" s="198" t="s">
        <v>130</v>
      </c>
      <c r="E147" s="35"/>
      <c r="F147" s="199" t="s">
        <v>180</v>
      </c>
      <c r="G147" s="35"/>
      <c r="H147" s="35"/>
      <c r="I147" s="200"/>
      <c r="J147" s="35"/>
      <c r="K147" s="35"/>
      <c r="L147" s="38"/>
      <c r="M147" s="201"/>
      <c r="N147" s="202"/>
      <c r="O147" s="70"/>
      <c r="P147" s="70"/>
      <c r="Q147" s="70"/>
      <c r="R147" s="70"/>
      <c r="S147" s="70"/>
      <c r="T147" s="71"/>
      <c r="U147" s="33"/>
      <c r="V147" s="33"/>
      <c r="W147" s="33"/>
      <c r="X147" s="33"/>
      <c r="Y147" s="33"/>
      <c r="Z147" s="33"/>
      <c r="AA147" s="33"/>
      <c r="AB147" s="33"/>
      <c r="AC147" s="33"/>
      <c r="AD147" s="33"/>
      <c r="AE147" s="33"/>
      <c r="AT147" s="16" t="s">
        <v>130</v>
      </c>
      <c r="AU147" s="16" t="s">
        <v>87</v>
      </c>
    </row>
    <row r="148" spans="1:65" s="2" customFormat="1" ht="16.5" customHeight="1">
      <c r="A148" s="33"/>
      <c r="B148" s="34"/>
      <c r="C148" s="185" t="s">
        <v>181</v>
      </c>
      <c r="D148" s="185" t="s">
        <v>123</v>
      </c>
      <c r="E148" s="186" t="s">
        <v>182</v>
      </c>
      <c r="F148" s="187" t="s">
        <v>183</v>
      </c>
      <c r="G148" s="188" t="s">
        <v>154</v>
      </c>
      <c r="H148" s="189">
        <v>3</v>
      </c>
      <c r="I148" s="190"/>
      <c r="J148" s="191">
        <f>ROUND(I148*H148,2)</f>
        <v>0</v>
      </c>
      <c r="K148" s="187" t="s">
        <v>127</v>
      </c>
      <c r="L148" s="38"/>
      <c r="M148" s="192" t="s">
        <v>1</v>
      </c>
      <c r="N148" s="193" t="s">
        <v>42</v>
      </c>
      <c r="O148" s="70"/>
      <c r="P148" s="194">
        <f>O148*H148</f>
        <v>0</v>
      </c>
      <c r="Q148" s="194">
        <v>0</v>
      </c>
      <c r="R148" s="194">
        <f>Q148*H148</f>
        <v>0</v>
      </c>
      <c r="S148" s="194">
        <v>0</v>
      </c>
      <c r="T148" s="195">
        <f>S148*H148</f>
        <v>0</v>
      </c>
      <c r="U148" s="33"/>
      <c r="V148" s="33"/>
      <c r="W148" s="33"/>
      <c r="X148" s="33"/>
      <c r="Y148" s="33"/>
      <c r="Z148" s="33"/>
      <c r="AA148" s="33"/>
      <c r="AB148" s="33"/>
      <c r="AC148" s="33"/>
      <c r="AD148" s="33"/>
      <c r="AE148" s="33"/>
      <c r="AR148" s="196" t="s">
        <v>128</v>
      </c>
      <c r="AT148" s="196" t="s">
        <v>123</v>
      </c>
      <c r="AU148" s="196" t="s">
        <v>87</v>
      </c>
      <c r="AY148" s="16" t="s">
        <v>120</v>
      </c>
      <c r="BE148" s="197">
        <f>IF(N148="základní",J148,0)</f>
        <v>0</v>
      </c>
      <c r="BF148" s="197">
        <f>IF(N148="snížená",J148,0)</f>
        <v>0</v>
      </c>
      <c r="BG148" s="197">
        <f>IF(N148="zákl. přenesená",J148,0)</f>
        <v>0</v>
      </c>
      <c r="BH148" s="197">
        <f>IF(N148="sníž. přenesená",J148,0)</f>
        <v>0</v>
      </c>
      <c r="BI148" s="197">
        <f>IF(N148="nulová",J148,0)</f>
        <v>0</v>
      </c>
      <c r="BJ148" s="16" t="s">
        <v>85</v>
      </c>
      <c r="BK148" s="197">
        <f>ROUND(I148*H148,2)</f>
        <v>0</v>
      </c>
      <c r="BL148" s="16" t="s">
        <v>128</v>
      </c>
      <c r="BM148" s="196" t="s">
        <v>184</v>
      </c>
    </row>
    <row r="149" spans="1:65" s="2" customFormat="1" ht="57.6">
      <c r="A149" s="33"/>
      <c r="B149" s="34"/>
      <c r="C149" s="35"/>
      <c r="D149" s="198" t="s">
        <v>130</v>
      </c>
      <c r="E149" s="35"/>
      <c r="F149" s="199" t="s">
        <v>185</v>
      </c>
      <c r="G149" s="35"/>
      <c r="H149" s="35"/>
      <c r="I149" s="200"/>
      <c r="J149" s="35"/>
      <c r="K149" s="35"/>
      <c r="L149" s="38"/>
      <c r="M149" s="201"/>
      <c r="N149" s="202"/>
      <c r="O149" s="70"/>
      <c r="P149" s="70"/>
      <c r="Q149" s="70"/>
      <c r="R149" s="70"/>
      <c r="S149" s="70"/>
      <c r="T149" s="71"/>
      <c r="U149" s="33"/>
      <c r="V149" s="33"/>
      <c r="W149" s="33"/>
      <c r="X149" s="33"/>
      <c r="Y149" s="33"/>
      <c r="Z149" s="33"/>
      <c r="AA149" s="33"/>
      <c r="AB149" s="33"/>
      <c r="AC149" s="33"/>
      <c r="AD149" s="33"/>
      <c r="AE149" s="33"/>
      <c r="AT149" s="16" t="s">
        <v>130</v>
      </c>
      <c r="AU149" s="16" t="s">
        <v>87</v>
      </c>
    </row>
    <row r="150" spans="1:65" s="2" customFormat="1" ht="19.2">
      <c r="A150" s="33"/>
      <c r="B150" s="34"/>
      <c r="C150" s="35"/>
      <c r="D150" s="198" t="s">
        <v>186</v>
      </c>
      <c r="E150" s="35"/>
      <c r="F150" s="214" t="s">
        <v>187</v>
      </c>
      <c r="G150" s="35"/>
      <c r="H150" s="35"/>
      <c r="I150" s="200"/>
      <c r="J150" s="35"/>
      <c r="K150" s="35"/>
      <c r="L150" s="38"/>
      <c r="M150" s="201"/>
      <c r="N150" s="202"/>
      <c r="O150" s="70"/>
      <c r="P150" s="70"/>
      <c r="Q150" s="70"/>
      <c r="R150" s="70"/>
      <c r="S150" s="70"/>
      <c r="T150" s="71"/>
      <c r="U150" s="33"/>
      <c r="V150" s="33"/>
      <c r="W150" s="33"/>
      <c r="X150" s="33"/>
      <c r="Y150" s="33"/>
      <c r="Z150" s="33"/>
      <c r="AA150" s="33"/>
      <c r="AB150" s="33"/>
      <c r="AC150" s="33"/>
      <c r="AD150" s="33"/>
      <c r="AE150" s="33"/>
      <c r="AT150" s="16" t="s">
        <v>186</v>
      </c>
      <c r="AU150" s="16" t="s">
        <v>87</v>
      </c>
    </row>
    <row r="151" spans="1:65" s="2" customFormat="1" ht="16.5" customHeight="1">
      <c r="A151" s="33"/>
      <c r="B151" s="34"/>
      <c r="C151" s="185" t="s">
        <v>188</v>
      </c>
      <c r="D151" s="185" t="s">
        <v>123</v>
      </c>
      <c r="E151" s="186" t="s">
        <v>189</v>
      </c>
      <c r="F151" s="187" t="s">
        <v>190</v>
      </c>
      <c r="G151" s="188" t="s">
        <v>154</v>
      </c>
      <c r="H151" s="189">
        <v>1</v>
      </c>
      <c r="I151" s="190"/>
      <c r="J151" s="191">
        <f>ROUND(I151*H151,2)</f>
        <v>0</v>
      </c>
      <c r="K151" s="187" t="s">
        <v>127</v>
      </c>
      <c r="L151" s="38"/>
      <c r="M151" s="192" t="s">
        <v>1</v>
      </c>
      <c r="N151" s="193" t="s">
        <v>42</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128</v>
      </c>
      <c r="AT151" s="196" t="s">
        <v>123</v>
      </c>
      <c r="AU151" s="196" t="s">
        <v>87</v>
      </c>
      <c r="AY151" s="16" t="s">
        <v>120</v>
      </c>
      <c r="BE151" s="197">
        <f>IF(N151="základní",J151,0)</f>
        <v>0</v>
      </c>
      <c r="BF151" s="197">
        <f>IF(N151="snížená",J151,0)</f>
        <v>0</v>
      </c>
      <c r="BG151" s="197">
        <f>IF(N151="zákl. přenesená",J151,0)</f>
        <v>0</v>
      </c>
      <c r="BH151" s="197">
        <f>IF(N151="sníž. přenesená",J151,0)</f>
        <v>0</v>
      </c>
      <c r="BI151" s="197">
        <f>IF(N151="nulová",J151,0)</f>
        <v>0</v>
      </c>
      <c r="BJ151" s="16" t="s">
        <v>85</v>
      </c>
      <c r="BK151" s="197">
        <f>ROUND(I151*H151,2)</f>
        <v>0</v>
      </c>
      <c r="BL151" s="16" t="s">
        <v>128</v>
      </c>
      <c r="BM151" s="196" t="s">
        <v>191</v>
      </c>
    </row>
    <row r="152" spans="1:65" s="2" customFormat="1" ht="57.6">
      <c r="A152" s="33"/>
      <c r="B152" s="34"/>
      <c r="C152" s="35"/>
      <c r="D152" s="198" t="s">
        <v>130</v>
      </c>
      <c r="E152" s="35"/>
      <c r="F152" s="199" t="s">
        <v>192</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130</v>
      </c>
      <c r="AU152" s="16" t="s">
        <v>87</v>
      </c>
    </row>
    <row r="153" spans="1:65" s="2" customFormat="1" ht="19.2">
      <c r="A153" s="33"/>
      <c r="B153" s="34"/>
      <c r="C153" s="35"/>
      <c r="D153" s="198" t="s">
        <v>186</v>
      </c>
      <c r="E153" s="35"/>
      <c r="F153" s="214" t="s">
        <v>187</v>
      </c>
      <c r="G153" s="35"/>
      <c r="H153" s="35"/>
      <c r="I153" s="200"/>
      <c r="J153" s="35"/>
      <c r="K153" s="35"/>
      <c r="L153" s="38"/>
      <c r="M153" s="201"/>
      <c r="N153" s="202"/>
      <c r="O153" s="70"/>
      <c r="P153" s="70"/>
      <c r="Q153" s="70"/>
      <c r="R153" s="70"/>
      <c r="S153" s="70"/>
      <c r="T153" s="71"/>
      <c r="U153" s="33"/>
      <c r="V153" s="33"/>
      <c r="W153" s="33"/>
      <c r="X153" s="33"/>
      <c r="Y153" s="33"/>
      <c r="Z153" s="33"/>
      <c r="AA153" s="33"/>
      <c r="AB153" s="33"/>
      <c r="AC153" s="33"/>
      <c r="AD153" s="33"/>
      <c r="AE153" s="33"/>
      <c r="AT153" s="16" t="s">
        <v>186</v>
      </c>
      <c r="AU153" s="16" t="s">
        <v>87</v>
      </c>
    </row>
    <row r="154" spans="1:65" s="2" customFormat="1" ht="24.15" customHeight="1">
      <c r="A154" s="33"/>
      <c r="B154" s="34"/>
      <c r="C154" s="185" t="s">
        <v>193</v>
      </c>
      <c r="D154" s="185" t="s">
        <v>123</v>
      </c>
      <c r="E154" s="186" t="s">
        <v>194</v>
      </c>
      <c r="F154" s="187" t="s">
        <v>195</v>
      </c>
      <c r="G154" s="188" t="s">
        <v>154</v>
      </c>
      <c r="H154" s="189">
        <v>2</v>
      </c>
      <c r="I154" s="190"/>
      <c r="J154" s="191">
        <f>ROUND(I154*H154,2)</f>
        <v>0</v>
      </c>
      <c r="K154" s="187" t="s">
        <v>127</v>
      </c>
      <c r="L154" s="38"/>
      <c r="M154" s="192" t="s">
        <v>1</v>
      </c>
      <c r="N154" s="193" t="s">
        <v>42</v>
      </c>
      <c r="O154" s="70"/>
      <c r="P154" s="194">
        <f>O154*H154</f>
        <v>0</v>
      </c>
      <c r="Q154" s="194">
        <v>0</v>
      </c>
      <c r="R154" s="194">
        <f>Q154*H154</f>
        <v>0</v>
      </c>
      <c r="S154" s="194">
        <v>0</v>
      </c>
      <c r="T154" s="195">
        <f>S154*H154</f>
        <v>0</v>
      </c>
      <c r="U154" s="33"/>
      <c r="V154" s="33"/>
      <c r="W154" s="33"/>
      <c r="X154" s="33"/>
      <c r="Y154" s="33"/>
      <c r="Z154" s="33"/>
      <c r="AA154" s="33"/>
      <c r="AB154" s="33"/>
      <c r="AC154" s="33"/>
      <c r="AD154" s="33"/>
      <c r="AE154" s="33"/>
      <c r="AR154" s="196" t="s">
        <v>128</v>
      </c>
      <c r="AT154" s="196" t="s">
        <v>123</v>
      </c>
      <c r="AU154" s="196" t="s">
        <v>87</v>
      </c>
      <c r="AY154" s="16" t="s">
        <v>120</v>
      </c>
      <c r="BE154" s="197">
        <f>IF(N154="základní",J154,0)</f>
        <v>0</v>
      </c>
      <c r="BF154" s="197">
        <f>IF(N154="snížená",J154,0)</f>
        <v>0</v>
      </c>
      <c r="BG154" s="197">
        <f>IF(N154="zákl. přenesená",J154,0)</f>
        <v>0</v>
      </c>
      <c r="BH154" s="197">
        <f>IF(N154="sníž. přenesená",J154,0)</f>
        <v>0</v>
      </c>
      <c r="BI154" s="197">
        <f>IF(N154="nulová",J154,0)</f>
        <v>0</v>
      </c>
      <c r="BJ154" s="16" t="s">
        <v>85</v>
      </c>
      <c r="BK154" s="197">
        <f>ROUND(I154*H154,2)</f>
        <v>0</v>
      </c>
      <c r="BL154" s="16" t="s">
        <v>128</v>
      </c>
      <c r="BM154" s="196" t="s">
        <v>196</v>
      </c>
    </row>
    <row r="155" spans="1:65" s="2" customFormat="1" ht="19.2">
      <c r="A155" s="33"/>
      <c r="B155" s="34"/>
      <c r="C155" s="35"/>
      <c r="D155" s="198" t="s">
        <v>130</v>
      </c>
      <c r="E155" s="35"/>
      <c r="F155" s="199" t="s">
        <v>197</v>
      </c>
      <c r="G155" s="35"/>
      <c r="H155" s="35"/>
      <c r="I155" s="200"/>
      <c r="J155" s="35"/>
      <c r="K155" s="35"/>
      <c r="L155" s="38"/>
      <c r="M155" s="201"/>
      <c r="N155" s="202"/>
      <c r="O155" s="70"/>
      <c r="P155" s="70"/>
      <c r="Q155" s="70"/>
      <c r="R155" s="70"/>
      <c r="S155" s="70"/>
      <c r="T155" s="71"/>
      <c r="U155" s="33"/>
      <c r="V155" s="33"/>
      <c r="W155" s="33"/>
      <c r="X155" s="33"/>
      <c r="Y155" s="33"/>
      <c r="Z155" s="33"/>
      <c r="AA155" s="33"/>
      <c r="AB155" s="33"/>
      <c r="AC155" s="33"/>
      <c r="AD155" s="33"/>
      <c r="AE155" s="33"/>
      <c r="AT155" s="16" t="s">
        <v>130</v>
      </c>
      <c r="AU155" s="16" t="s">
        <v>87</v>
      </c>
    </row>
    <row r="156" spans="1:65" s="2" customFormat="1" ht="16.5" customHeight="1">
      <c r="A156" s="33"/>
      <c r="B156" s="34"/>
      <c r="C156" s="185" t="s">
        <v>198</v>
      </c>
      <c r="D156" s="185" t="s">
        <v>123</v>
      </c>
      <c r="E156" s="186" t="s">
        <v>199</v>
      </c>
      <c r="F156" s="187" t="s">
        <v>200</v>
      </c>
      <c r="G156" s="188" t="s">
        <v>154</v>
      </c>
      <c r="H156" s="189">
        <v>2</v>
      </c>
      <c r="I156" s="190"/>
      <c r="J156" s="191">
        <f>ROUND(I156*H156,2)</f>
        <v>0</v>
      </c>
      <c r="K156" s="187" t="s">
        <v>127</v>
      </c>
      <c r="L156" s="38"/>
      <c r="M156" s="192" t="s">
        <v>1</v>
      </c>
      <c r="N156" s="193" t="s">
        <v>42</v>
      </c>
      <c r="O156" s="70"/>
      <c r="P156" s="194">
        <f>O156*H156</f>
        <v>0</v>
      </c>
      <c r="Q156" s="194">
        <v>0</v>
      </c>
      <c r="R156" s="194">
        <f>Q156*H156</f>
        <v>0</v>
      </c>
      <c r="S156" s="194">
        <v>0</v>
      </c>
      <c r="T156" s="195">
        <f>S156*H156</f>
        <v>0</v>
      </c>
      <c r="U156" s="33"/>
      <c r="V156" s="33"/>
      <c r="W156" s="33"/>
      <c r="X156" s="33"/>
      <c r="Y156" s="33"/>
      <c r="Z156" s="33"/>
      <c r="AA156" s="33"/>
      <c r="AB156" s="33"/>
      <c r="AC156" s="33"/>
      <c r="AD156" s="33"/>
      <c r="AE156" s="33"/>
      <c r="AR156" s="196" t="s">
        <v>128</v>
      </c>
      <c r="AT156" s="196" t="s">
        <v>123</v>
      </c>
      <c r="AU156" s="196" t="s">
        <v>87</v>
      </c>
      <c r="AY156" s="16" t="s">
        <v>120</v>
      </c>
      <c r="BE156" s="197">
        <f>IF(N156="základní",J156,0)</f>
        <v>0</v>
      </c>
      <c r="BF156" s="197">
        <f>IF(N156="snížená",J156,0)</f>
        <v>0</v>
      </c>
      <c r="BG156" s="197">
        <f>IF(N156="zákl. přenesená",J156,0)</f>
        <v>0</v>
      </c>
      <c r="BH156" s="197">
        <f>IF(N156="sníž. přenesená",J156,0)</f>
        <v>0</v>
      </c>
      <c r="BI156" s="197">
        <f>IF(N156="nulová",J156,0)</f>
        <v>0</v>
      </c>
      <c r="BJ156" s="16" t="s">
        <v>85</v>
      </c>
      <c r="BK156" s="197">
        <f>ROUND(I156*H156,2)</f>
        <v>0</v>
      </c>
      <c r="BL156" s="16" t="s">
        <v>128</v>
      </c>
      <c r="BM156" s="196" t="s">
        <v>201</v>
      </c>
    </row>
    <row r="157" spans="1:65" s="2" customFormat="1" ht="10.199999999999999">
      <c r="A157" s="33"/>
      <c r="B157" s="34"/>
      <c r="C157" s="35"/>
      <c r="D157" s="198" t="s">
        <v>130</v>
      </c>
      <c r="E157" s="35"/>
      <c r="F157" s="199" t="s">
        <v>200</v>
      </c>
      <c r="G157" s="35"/>
      <c r="H157" s="35"/>
      <c r="I157" s="200"/>
      <c r="J157" s="35"/>
      <c r="K157" s="35"/>
      <c r="L157" s="38"/>
      <c r="M157" s="201"/>
      <c r="N157" s="202"/>
      <c r="O157" s="70"/>
      <c r="P157" s="70"/>
      <c r="Q157" s="70"/>
      <c r="R157" s="70"/>
      <c r="S157" s="70"/>
      <c r="T157" s="71"/>
      <c r="U157" s="33"/>
      <c r="V157" s="33"/>
      <c r="W157" s="33"/>
      <c r="X157" s="33"/>
      <c r="Y157" s="33"/>
      <c r="Z157" s="33"/>
      <c r="AA157" s="33"/>
      <c r="AB157" s="33"/>
      <c r="AC157" s="33"/>
      <c r="AD157" s="33"/>
      <c r="AE157" s="33"/>
      <c r="AT157" s="16" t="s">
        <v>130</v>
      </c>
      <c r="AU157" s="16" t="s">
        <v>87</v>
      </c>
    </row>
    <row r="158" spans="1:65" s="2" customFormat="1" ht="16.5" customHeight="1">
      <c r="A158" s="33"/>
      <c r="B158" s="34"/>
      <c r="C158" s="185" t="s">
        <v>202</v>
      </c>
      <c r="D158" s="185" t="s">
        <v>123</v>
      </c>
      <c r="E158" s="186" t="s">
        <v>203</v>
      </c>
      <c r="F158" s="187" t="s">
        <v>204</v>
      </c>
      <c r="G158" s="188" t="s">
        <v>154</v>
      </c>
      <c r="H158" s="189">
        <v>90</v>
      </c>
      <c r="I158" s="190"/>
      <c r="J158" s="191">
        <f>ROUND(I158*H158,2)</f>
        <v>0</v>
      </c>
      <c r="K158" s="187" t="s">
        <v>127</v>
      </c>
      <c r="L158" s="38"/>
      <c r="M158" s="192" t="s">
        <v>1</v>
      </c>
      <c r="N158" s="193" t="s">
        <v>42</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128</v>
      </c>
      <c r="AT158" s="196" t="s">
        <v>123</v>
      </c>
      <c r="AU158" s="196" t="s">
        <v>87</v>
      </c>
      <c r="AY158" s="16" t="s">
        <v>120</v>
      </c>
      <c r="BE158" s="197">
        <f>IF(N158="základní",J158,0)</f>
        <v>0</v>
      </c>
      <c r="BF158" s="197">
        <f>IF(N158="snížená",J158,0)</f>
        <v>0</v>
      </c>
      <c r="BG158" s="197">
        <f>IF(N158="zákl. přenesená",J158,0)</f>
        <v>0</v>
      </c>
      <c r="BH158" s="197">
        <f>IF(N158="sníž. přenesená",J158,0)</f>
        <v>0</v>
      </c>
      <c r="BI158" s="197">
        <f>IF(N158="nulová",J158,0)</f>
        <v>0</v>
      </c>
      <c r="BJ158" s="16" t="s">
        <v>85</v>
      </c>
      <c r="BK158" s="197">
        <f>ROUND(I158*H158,2)</f>
        <v>0</v>
      </c>
      <c r="BL158" s="16" t="s">
        <v>128</v>
      </c>
      <c r="BM158" s="196" t="s">
        <v>205</v>
      </c>
    </row>
    <row r="159" spans="1:65" s="2" customFormat="1" ht="19.2">
      <c r="A159" s="33"/>
      <c r="B159" s="34"/>
      <c r="C159" s="35"/>
      <c r="D159" s="198" t="s">
        <v>130</v>
      </c>
      <c r="E159" s="35"/>
      <c r="F159" s="199" t="s">
        <v>206</v>
      </c>
      <c r="G159" s="35"/>
      <c r="H159" s="35"/>
      <c r="I159" s="200"/>
      <c r="J159" s="35"/>
      <c r="K159" s="35"/>
      <c r="L159" s="38"/>
      <c r="M159" s="201"/>
      <c r="N159" s="202"/>
      <c r="O159" s="70"/>
      <c r="P159" s="70"/>
      <c r="Q159" s="70"/>
      <c r="R159" s="70"/>
      <c r="S159" s="70"/>
      <c r="T159" s="71"/>
      <c r="U159" s="33"/>
      <c r="V159" s="33"/>
      <c r="W159" s="33"/>
      <c r="X159" s="33"/>
      <c r="Y159" s="33"/>
      <c r="Z159" s="33"/>
      <c r="AA159" s="33"/>
      <c r="AB159" s="33"/>
      <c r="AC159" s="33"/>
      <c r="AD159" s="33"/>
      <c r="AE159" s="33"/>
      <c r="AT159" s="16" t="s">
        <v>130</v>
      </c>
      <c r="AU159" s="16" t="s">
        <v>87</v>
      </c>
    </row>
    <row r="160" spans="1:65" s="2" customFormat="1" ht="19.2">
      <c r="A160" s="33"/>
      <c r="B160" s="34"/>
      <c r="C160" s="35"/>
      <c r="D160" s="198" t="s">
        <v>186</v>
      </c>
      <c r="E160" s="35"/>
      <c r="F160" s="214" t="s">
        <v>207</v>
      </c>
      <c r="G160" s="35"/>
      <c r="H160" s="35"/>
      <c r="I160" s="200"/>
      <c r="J160" s="35"/>
      <c r="K160" s="35"/>
      <c r="L160" s="38"/>
      <c r="M160" s="201"/>
      <c r="N160" s="202"/>
      <c r="O160" s="70"/>
      <c r="P160" s="70"/>
      <c r="Q160" s="70"/>
      <c r="R160" s="70"/>
      <c r="S160" s="70"/>
      <c r="T160" s="71"/>
      <c r="U160" s="33"/>
      <c r="V160" s="33"/>
      <c r="W160" s="33"/>
      <c r="X160" s="33"/>
      <c r="Y160" s="33"/>
      <c r="Z160" s="33"/>
      <c r="AA160" s="33"/>
      <c r="AB160" s="33"/>
      <c r="AC160" s="33"/>
      <c r="AD160" s="33"/>
      <c r="AE160" s="33"/>
      <c r="AT160" s="16" t="s">
        <v>186</v>
      </c>
      <c r="AU160" s="16" t="s">
        <v>87</v>
      </c>
    </row>
    <row r="161" spans="1:65" s="2" customFormat="1" ht="16.5" customHeight="1">
      <c r="A161" s="33"/>
      <c r="B161" s="34"/>
      <c r="C161" s="185" t="s">
        <v>8</v>
      </c>
      <c r="D161" s="185" t="s">
        <v>123</v>
      </c>
      <c r="E161" s="186" t="s">
        <v>208</v>
      </c>
      <c r="F161" s="187" t="s">
        <v>209</v>
      </c>
      <c r="G161" s="188" t="s">
        <v>210</v>
      </c>
      <c r="H161" s="189">
        <v>109.377</v>
      </c>
      <c r="I161" s="190"/>
      <c r="J161" s="191">
        <f>ROUND(I161*H161,2)</f>
        <v>0</v>
      </c>
      <c r="K161" s="187" t="s">
        <v>127</v>
      </c>
      <c r="L161" s="38"/>
      <c r="M161" s="192" t="s">
        <v>1</v>
      </c>
      <c r="N161" s="193" t="s">
        <v>42</v>
      </c>
      <c r="O161" s="70"/>
      <c r="P161" s="194">
        <f>O161*H161</f>
        <v>0</v>
      </c>
      <c r="Q161" s="194">
        <v>0</v>
      </c>
      <c r="R161" s="194">
        <f>Q161*H161</f>
        <v>0</v>
      </c>
      <c r="S161" s="194">
        <v>0</v>
      </c>
      <c r="T161" s="195">
        <f>S161*H161</f>
        <v>0</v>
      </c>
      <c r="U161" s="33"/>
      <c r="V161" s="33"/>
      <c r="W161" s="33"/>
      <c r="X161" s="33"/>
      <c r="Y161" s="33"/>
      <c r="Z161" s="33"/>
      <c r="AA161" s="33"/>
      <c r="AB161" s="33"/>
      <c r="AC161" s="33"/>
      <c r="AD161" s="33"/>
      <c r="AE161" s="33"/>
      <c r="AR161" s="196" t="s">
        <v>128</v>
      </c>
      <c r="AT161" s="196" t="s">
        <v>123</v>
      </c>
      <c r="AU161" s="196" t="s">
        <v>87</v>
      </c>
      <c r="AY161" s="16" t="s">
        <v>120</v>
      </c>
      <c r="BE161" s="197">
        <f>IF(N161="základní",J161,0)</f>
        <v>0</v>
      </c>
      <c r="BF161" s="197">
        <f>IF(N161="snížená",J161,0)</f>
        <v>0</v>
      </c>
      <c r="BG161" s="197">
        <f>IF(N161="zákl. přenesená",J161,0)</f>
        <v>0</v>
      </c>
      <c r="BH161" s="197">
        <f>IF(N161="sníž. přenesená",J161,0)</f>
        <v>0</v>
      </c>
      <c r="BI161" s="197">
        <f>IF(N161="nulová",J161,0)</f>
        <v>0</v>
      </c>
      <c r="BJ161" s="16" t="s">
        <v>85</v>
      </c>
      <c r="BK161" s="197">
        <f>ROUND(I161*H161,2)</f>
        <v>0</v>
      </c>
      <c r="BL161" s="16" t="s">
        <v>128</v>
      </c>
      <c r="BM161" s="196" t="s">
        <v>211</v>
      </c>
    </row>
    <row r="162" spans="1:65" s="2" customFormat="1" ht="28.8">
      <c r="A162" s="33"/>
      <c r="B162" s="34"/>
      <c r="C162" s="35"/>
      <c r="D162" s="198" t="s">
        <v>130</v>
      </c>
      <c r="E162" s="35"/>
      <c r="F162" s="199" t="s">
        <v>212</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130</v>
      </c>
      <c r="AU162" s="16" t="s">
        <v>87</v>
      </c>
    </row>
    <row r="163" spans="1:65" s="13" customFormat="1" ht="10.199999999999999">
      <c r="B163" s="203"/>
      <c r="C163" s="204"/>
      <c r="D163" s="198" t="s">
        <v>132</v>
      </c>
      <c r="E163" s="205" t="s">
        <v>1</v>
      </c>
      <c r="F163" s="206" t="s">
        <v>213</v>
      </c>
      <c r="G163" s="204"/>
      <c r="H163" s="207">
        <v>109.377</v>
      </c>
      <c r="I163" s="208"/>
      <c r="J163" s="204"/>
      <c r="K163" s="204"/>
      <c r="L163" s="209"/>
      <c r="M163" s="210"/>
      <c r="N163" s="211"/>
      <c r="O163" s="211"/>
      <c r="P163" s="211"/>
      <c r="Q163" s="211"/>
      <c r="R163" s="211"/>
      <c r="S163" s="211"/>
      <c r="T163" s="212"/>
      <c r="AT163" s="213" t="s">
        <v>132</v>
      </c>
      <c r="AU163" s="213" t="s">
        <v>87</v>
      </c>
      <c r="AV163" s="13" t="s">
        <v>87</v>
      </c>
      <c r="AW163" s="13" t="s">
        <v>34</v>
      </c>
      <c r="AX163" s="13" t="s">
        <v>85</v>
      </c>
      <c r="AY163" s="213" t="s">
        <v>120</v>
      </c>
    </row>
    <row r="164" spans="1:65" s="2" customFormat="1" ht="16.5" customHeight="1">
      <c r="A164" s="33"/>
      <c r="B164" s="34"/>
      <c r="C164" s="185" t="s">
        <v>214</v>
      </c>
      <c r="D164" s="185" t="s">
        <v>123</v>
      </c>
      <c r="E164" s="186" t="s">
        <v>215</v>
      </c>
      <c r="F164" s="187" t="s">
        <v>216</v>
      </c>
      <c r="G164" s="188" t="s">
        <v>172</v>
      </c>
      <c r="H164" s="189">
        <v>307.45800000000003</v>
      </c>
      <c r="I164" s="190"/>
      <c r="J164" s="191">
        <f>ROUND(I164*H164,2)</f>
        <v>0</v>
      </c>
      <c r="K164" s="187" t="s">
        <v>127</v>
      </c>
      <c r="L164" s="38"/>
      <c r="M164" s="192" t="s">
        <v>1</v>
      </c>
      <c r="N164" s="193" t="s">
        <v>42</v>
      </c>
      <c r="O164" s="70"/>
      <c r="P164" s="194">
        <f>O164*H164</f>
        <v>0</v>
      </c>
      <c r="Q164" s="194">
        <v>0</v>
      </c>
      <c r="R164" s="194">
        <f>Q164*H164</f>
        <v>0</v>
      </c>
      <c r="S164" s="194">
        <v>0</v>
      </c>
      <c r="T164" s="195">
        <f>S164*H164</f>
        <v>0</v>
      </c>
      <c r="U164" s="33"/>
      <c r="V164" s="33"/>
      <c r="W164" s="33"/>
      <c r="X164" s="33"/>
      <c r="Y164" s="33"/>
      <c r="Z164" s="33"/>
      <c r="AA164" s="33"/>
      <c r="AB164" s="33"/>
      <c r="AC164" s="33"/>
      <c r="AD164" s="33"/>
      <c r="AE164" s="33"/>
      <c r="AR164" s="196" t="s">
        <v>128</v>
      </c>
      <c r="AT164" s="196" t="s">
        <v>123</v>
      </c>
      <c r="AU164" s="196" t="s">
        <v>87</v>
      </c>
      <c r="AY164" s="16" t="s">
        <v>120</v>
      </c>
      <c r="BE164" s="197">
        <f>IF(N164="základní",J164,0)</f>
        <v>0</v>
      </c>
      <c r="BF164" s="197">
        <f>IF(N164="snížená",J164,0)</f>
        <v>0</v>
      </c>
      <c r="BG164" s="197">
        <f>IF(N164="zákl. přenesená",J164,0)</f>
        <v>0</v>
      </c>
      <c r="BH164" s="197">
        <f>IF(N164="sníž. přenesená",J164,0)</f>
        <v>0</v>
      </c>
      <c r="BI164" s="197">
        <f>IF(N164="nulová",J164,0)</f>
        <v>0</v>
      </c>
      <c r="BJ164" s="16" t="s">
        <v>85</v>
      </c>
      <c r="BK164" s="197">
        <f>ROUND(I164*H164,2)</f>
        <v>0</v>
      </c>
      <c r="BL164" s="16" t="s">
        <v>128</v>
      </c>
      <c r="BM164" s="196" t="s">
        <v>217</v>
      </c>
    </row>
    <row r="165" spans="1:65" s="2" customFormat="1" ht="28.8">
      <c r="A165" s="33"/>
      <c r="B165" s="34"/>
      <c r="C165" s="35"/>
      <c r="D165" s="198" t="s">
        <v>130</v>
      </c>
      <c r="E165" s="35"/>
      <c r="F165" s="199" t="s">
        <v>218</v>
      </c>
      <c r="G165" s="35"/>
      <c r="H165" s="35"/>
      <c r="I165" s="200"/>
      <c r="J165" s="35"/>
      <c r="K165" s="35"/>
      <c r="L165" s="38"/>
      <c r="M165" s="201"/>
      <c r="N165" s="202"/>
      <c r="O165" s="70"/>
      <c r="P165" s="70"/>
      <c r="Q165" s="70"/>
      <c r="R165" s="70"/>
      <c r="S165" s="70"/>
      <c r="T165" s="71"/>
      <c r="U165" s="33"/>
      <c r="V165" s="33"/>
      <c r="W165" s="33"/>
      <c r="X165" s="33"/>
      <c r="Y165" s="33"/>
      <c r="Z165" s="33"/>
      <c r="AA165" s="33"/>
      <c r="AB165" s="33"/>
      <c r="AC165" s="33"/>
      <c r="AD165" s="33"/>
      <c r="AE165" s="33"/>
      <c r="AT165" s="16" t="s">
        <v>130</v>
      </c>
      <c r="AU165" s="16" t="s">
        <v>87</v>
      </c>
    </row>
    <row r="166" spans="1:65" s="13" customFormat="1" ht="10.199999999999999">
      <c r="B166" s="203"/>
      <c r="C166" s="204"/>
      <c r="D166" s="198" t="s">
        <v>132</v>
      </c>
      <c r="E166" s="205" t="s">
        <v>1</v>
      </c>
      <c r="F166" s="206" t="s">
        <v>219</v>
      </c>
      <c r="G166" s="204"/>
      <c r="H166" s="207">
        <v>307.45800000000003</v>
      </c>
      <c r="I166" s="208"/>
      <c r="J166" s="204"/>
      <c r="K166" s="204"/>
      <c r="L166" s="209"/>
      <c r="M166" s="210"/>
      <c r="N166" s="211"/>
      <c r="O166" s="211"/>
      <c r="P166" s="211"/>
      <c r="Q166" s="211"/>
      <c r="R166" s="211"/>
      <c r="S166" s="211"/>
      <c r="T166" s="212"/>
      <c r="AT166" s="213" t="s">
        <v>132</v>
      </c>
      <c r="AU166" s="213" t="s">
        <v>87</v>
      </c>
      <c r="AV166" s="13" t="s">
        <v>87</v>
      </c>
      <c r="AW166" s="13" t="s">
        <v>34</v>
      </c>
      <c r="AX166" s="13" t="s">
        <v>85</v>
      </c>
      <c r="AY166" s="213" t="s">
        <v>120</v>
      </c>
    </row>
    <row r="167" spans="1:65" s="2" customFormat="1" ht="16.5" customHeight="1">
      <c r="A167" s="33"/>
      <c r="B167" s="34"/>
      <c r="C167" s="185" t="s">
        <v>220</v>
      </c>
      <c r="D167" s="185" t="s">
        <v>123</v>
      </c>
      <c r="E167" s="186" t="s">
        <v>221</v>
      </c>
      <c r="F167" s="187" t="s">
        <v>222</v>
      </c>
      <c r="G167" s="188" t="s">
        <v>172</v>
      </c>
      <c r="H167" s="189">
        <v>267.63299999999998</v>
      </c>
      <c r="I167" s="190"/>
      <c r="J167" s="191">
        <f>ROUND(I167*H167,2)</f>
        <v>0</v>
      </c>
      <c r="K167" s="187" t="s">
        <v>127</v>
      </c>
      <c r="L167" s="38"/>
      <c r="M167" s="192" t="s">
        <v>1</v>
      </c>
      <c r="N167" s="193" t="s">
        <v>42</v>
      </c>
      <c r="O167" s="70"/>
      <c r="P167" s="194">
        <f>O167*H167</f>
        <v>0</v>
      </c>
      <c r="Q167" s="194">
        <v>0</v>
      </c>
      <c r="R167" s="194">
        <f>Q167*H167</f>
        <v>0</v>
      </c>
      <c r="S167" s="194">
        <v>0</v>
      </c>
      <c r="T167" s="195">
        <f>S167*H167</f>
        <v>0</v>
      </c>
      <c r="U167" s="33"/>
      <c r="V167" s="33"/>
      <c r="W167" s="33"/>
      <c r="X167" s="33"/>
      <c r="Y167" s="33"/>
      <c r="Z167" s="33"/>
      <c r="AA167" s="33"/>
      <c r="AB167" s="33"/>
      <c r="AC167" s="33"/>
      <c r="AD167" s="33"/>
      <c r="AE167" s="33"/>
      <c r="AR167" s="196" t="s">
        <v>128</v>
      </c>
      <c r="AT167" s="196" t="s">
        <v>123</v>
      </c>
      <c r="AU167" s="196" t="s">
        <v>87</v>
      </c>
      <c r="AY167" s="16" t="s">
        <v>120</v>
      </c>
      <c r="BE167" s="197">
        <f>IF(N167="základní",J167,0)</f>
        <v>0</v>
      </c>
      <c r="BF167" s="197">
        <f>IF(N167="snížená",J167,0)</f>
        <v>0</v>
      </c>
      <c r="BG167" s="197">
        <f>IF(N167="zákl. přenesená",J167,0)</f>
        <v>0</v>
      </c>
      <c r="BH167" s="197">
        <f>IF(N167="sníž. přenesená",J167,0)</f>
        <v>0</v>
      </c>
      <c r="BI167" s="197">
        <f>IF(N167="nulová",J167,0)</f>
        <v>0</v>
      </c>
      <c r="BJ167" s="16" t="s">
        <v>85</v>
      </c>
      <c r="BK167" s="197">
        <f>ROUND(I167*H167,2)</f>
        <v>0</v>
      </c>
      <c r="BL167" s="16" t="s">
        <v>128</v>
      </c>
      <c r="BM167" s="196" t="s">
        <v>223</v>
      </c>
    </row>
    <row r="168" spans="1:65" s="2" customFormat="1" ht="28.8">
      <c r="A168" s="33"/>
      <c r="B168" s="34"/>
      <c r="C168" s="35"/>
      <c r="D168" s="198" t="s">
        <v>130</v>
      </c>
      <c r="E168" s="35"/>
      <c r="F168" s="199" t="s">
        <v>224</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130</v>
      </c>
      <c r="AU168" s="16" t="s">
        <v>87</v>
      </c>
    </row>
    <row r="169" spans="1:65" s="13" customFormat="1" ht="10.199999999999999">
      <c r="B169" s="203"/>
      <c r="C169" s="204"/>
      <c r="D169" s="198" t="s">
        <v>132</v>
      </c>
      <c r="E169" s="205" t="s">
        <v>1</v>
      </c>
      <c r="F169" s="206" t="s">
        <v>225</v>
      </c>
      <c r="G169" s="204"/>
      <c r="H169" s="207">
        <v>267.63299999999998</v>
      </c>
      <c r="I169" s="208"/>
      <c r="J169" s="204"/>
      <c r="K169" s="204"/>
      <c r="L169" s="209"/>
      <c r="M169" s="210"/>
      <c r="N169" s="211"/>
      <c r="O169" s="211"/>
      <c r="P169" s="211"/>
      <c r="Q169" s="211"/>
      <c r="R169" s="211"/>
      <c r="S169" s="211"/>
      <c r="T169" s="212"/>
      <c r="AT169" s="213" t="s">
        <v>132</v>
      </c>
      <c r="AU169" s="213" t="s">
        <v>87</v>
      </c>
      <c r="AV169" s="13" t="s">
        <v>87</v>
      </c>
      <c r="AW169" s="13" t="s">
        <v>34</v>
      </c>
      <c r="AX169" s="13" t="s">
        <v>85</v>
      </c>
      <c r="AY169" s="213" t="s">
        <v>120</v>
      </c>
    </row>
    <row r="170" spans="1:65" s="2" customFormat="1" ht="16.5" customHeight="1">
      <c r="A170" s="33"/>
      <c r="B170" s="34"/>
      <c r="C170" s="185" t="s">
        <v>226</v>
      </c>
      <c r="D170" s="185" t="s">
        <v>123</v>
      </c>
      <c r="E170" s="186" t="s">
        <v>227</v>
      </c>
      <c r="F170" s="187" t="s">
        <v>228</v>
      </c>
      <c r="G170" s="188" t="s">
        <v>229</v>
      </c>
      <c r="H170" s="189">
        <v>7.4999999999999997E-2</v>
      </c>
      <c r="I170" s="190"/>
      <c r="J170" s="191">
        <f>ROUND(I170*H170,2)</f>
        <v>0</v>
      </c>
      <c r="K170" s="187" t="s">
        <v>127</v>
      </c>
      <c r="L170" s="38"/>
      <c r="M170" s="192" t="s">
        <v>1</v>
      </c>
      <c r="N170" s="193" t="s">
        <v>42</v>
      </c>
      <c r="O170" s="70"/>
      <c r="P170" s="194">
        <f>O170*H170</f>
        <v>0</v>
      </c>
      <c r="Q170" s="194">
        <v>0</v>
      </c>
      <c r="R170" s="194">
        <f>Q170*H170</f>
        <v>0</v>
      </c>
      <c r="S170" s="194">
        <v>0</v>
      </c>
      <c r="T170" s="195">
        <f>S170*H170</f>
        <v>0</v>
      </c>
      <c r="U170" s="33"/>
      <c r="V170" s="33"/>
      <c r="W170" s="33"/>
      <c r="X170" s="33"/>
      <c r="Y170" s="33"/>
      <c r="Z170" s="33"/>
      <c r="AA170" s="33"/>
      <c r="AB170" s="33"/>
      <c r="AC170" s="33"/>
      <c r="AD170" s="33"/>
      <c r="AE170" s="33"/>
      <c r="AR170" s="196" t="s">
        <v>128</v>
      </c>
      <c r="AT170" s="196" t="s">
        <v>123</v>
      </c>
      <c r="AU170" s="196" t="s">
        <v>87</v>
      </c>
      <c r="AY170" s="16" t="s">
        <v>120</v>
      </c>
      <c r="BE170" s="197">
        <f>IF(N170="základní",J170,0)</f>
        <v>0</v>
      </c>
      <c r="BF170" s="197">
        <f>IF(N170="snížená",J170,0)</f>
        <v>0</v>
      </c>
      <c r="BG170" s="197">
        <f>IF(N170="zákl. přenesená",J170,0)</f>
        <v>0</v>
      </c>
      <c r="BH170" s="197">
        <f>IF(N170="sníž. přenesená",J170,0)</f>
        <v>0</v>
      </c>
      <c r="BI170" s="197">
        <f>IF(N170="nulová",J170,0)</f>
        <v>0</v>
      </c>
      <c r="BJ170" s="16" t="s">
        <v>85</v>
      </c>
      <c r="BK170" s="197">
        <f>ROUND(I170*H170,2)</f>
        <v>0</v>
      </c>
      <c r="BL170" s="16" t="s">
        <v>128</v>
      </c>
      <c r="BM170" s="196" t="s">
        <v>230</v>
      </c>
    </row>
    <row r="171" spans="1:65" s="2" customFormat="1" ht="28.8">
      <c r="A171" s="33"/>
      <c r="B171" s="34"/>
      <c r="C171" s="35"/>
      <c r="D171" s="198" t="s">
        <v>130</v>
      </c>
      <c r="E171" s="35"/>
      <c r="F171" s="199" t="s">
        <v>231</v>
      </c>
      <c r="G171" s="35"/>
      <c r="H171" s="35"/>
      <c r="I171" s="200"/>
      <c r="J171" s="35"/>
      <c r="K171" s="35"/>
      <c r="L171" s="38"/>
      <c r="M171" s="201"/>
      <c r="N171" s="202"/>
      <c r="O171" s="70"/>
      <c r="P171" s="70"/>
      <c r="Q171" s="70"/>
      <c r="R171" s="70"/>
      <c r="S171" s="70"/>
      <c r="T171" s="71"/>
      <c r="U171" s="33"/>
      <c r="V171" s="33"/>
      <c r="W171" s="33"/>
      <c r="X171" s="33"/>
      <c r="Y171" s="33"/>
      <c r="Z171" s="33"/>
      <c r="AA171" s="33"/>
      <c r="AB171" s="33"/>
      <c r="AC171" s="33"/>
      <c r="AD171" s="33"/>
      <c r="AE171" s="33"/>
      <c r="AT171" s="16" t="s">
        <v>130</v>
      </c>
      <c r="AU171" s="16" t="s">
        <v>87</v>
      </c>
    </row>
    <row r="172" spans="1:65" s="2" customFormat="1" ht="16.5" customHeight="1">
      <c r="A172" s="33"/>
      <c r="B172" s="34"/>
      <c r="C172" s="185" t="s">
        <v>232</v>
      </c>
      <c r="D172" s="185" t="s">
        <v>123</v>
      </c>
      <c r="E172" s="186" t="s">
        <v>233</v>
      </c>
      <c r="F172" s="187" t="s">
        <v>234</v>
      </c>
      <c r="G172" s="188" t="s">
        <v>229</v>
      </c>
      <c r="H172" s="189">
        <v>0.112</v>
      </c>
      <c r="I172" s="190"/>
      <c r="J172" s="191">
        <f>ROUND(I172*H172,2)</f>
        <v>0</v>
      </c>
      <c r="K172" s="187" t="s">
        <v>127</v>
      </c>
      <c r="L172" s="38"/>
      <c r="M172" s="192" t="s">
        <v>1</v>
      </c>
      <c r="N172" s="193" t="s">
        <v>42</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128</v>
      </c>
      <c r="AT172" s="196" t="s">
        <v>123</v>
      </c>
      <c r="AU172" s="196" t="s">
        <v>87</v>
      </c>
      <c r="AY172" s="16" t="s">
        <v>120</v>
      </c>
      <c r="BE172" s="197">
        <f>IF(N172="základní",J172,0)</f>
        <v>0</v>
      </c>
      <c r="BF172" s="197">
        <f>IF(N172="snížená",J172,0)</f>
        <v>0</v>
      </c>
      <c r="BG172" s="197">
        <f>IF(N172="zákl. přenesená",J172,0)</f>
        <v>0</v>
      </c>
      <c r="BH172" s="197">
        <f>IF(N172="sníž. přenesená",J172,0)</f>
        <v>0</v>
      </c>
      <c r="BI172" s="197">
        <f>IF(N172="nulová",J172,0)</f>
        <v>0</v>
      </c>
      <c r="BJ172" s="16" t="s">
        <v>85</v>
      </c>
      <c r="BK172" s="197">
        <f>ROUND(I172*H172,2)</f>
        <v>0</v>
      </c>
      <c r="BL172" s="16" t="s">
        <v>128</v>
      </c>
      <c r="BM172" s="196" t="s">
        <v>235</v>
      </c>
    </row>
    <row r="173" spans="1:65" s="2" customFormat="1" ht="28.8">
      <c r="A173" s="33"/>
      <c r="B173" s="34"/>
      <c r="C173" s="35"/>
      <c r="D173" s="198" t="s">
        <v>130</v>
      </c>
      <c r="E173" s="35"/>
      <c r="F173" s="199" t="s">
        <v>236</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130</v>
      </c>
      <c r="AU173" s="16" t="s">
        <v>87</v>
      </c>
    </row>
    <row r="174" spans="1:65" s="2" customFormat="1" ht="16.5" customHeight="1">
      <c r="A174" s="33"/>
      <c r="B174" s="34"/>
      <c r="C174" s="185" t="s">
        <v>237</v>
      </c>
      <c r="D174" s="185" t="s">
        <v>123</v>
      </c>
      <c r="E174" s="186" t="s">
        <v>238</v>
      </c>
      <c r="F174" s="187" t="s">
        <v>239</v>
      </c>
      <c r="G174" s="188" t="s">
        <v>210</v>
      </c>
      <c r="H174" s="189">
        <v>99.864999999999995</v>
      </c>
      <c r="I174" s="190"/>
      <c r="J174" s="191">
        <f>ROUND(I174*H174,2)</f>
        <v>0</v>
      </c>
      <c r="K174" s="187" t="s">
        <v>127</v>
      </c>
      <c r="L174" s="38"/>
      <c r="M174" s="192" t="s">
        <v>1</v>
      </c>
      <c r="N174" s="193" t="s">
        <v>42</v>
      </c>
      <c r="O174" s="70"/>
      <c r="P174" s="194">
        <f>O174*H174</f>
        <v>0</v>
      </c>
      <c r="Q174" s="194">
        <v>0</v>
      </c>
      <c r="R174" s="194">
        <f>Q174*H174</f>
        <v>0</v>
      </c>
      <c r="S174" s="194">
        <v>0</v>
      </c>
      <c r="T174" s="195">
        <f>S174*H174</f>
        <v>0</v>
      </c>
      <c r="U174" s="33"/>
      <c r="V174" s="33"/>
      <c r="W174" s="33"/>
      <c r="X174" s="33"/>
      <c r="Y174" s="33"/>
      <c r="Z174" s="33"/>
      <c r="AA174" s="33"/>
      <c r="AB174" s="33"/>
      <c r="AC174" s="33"/>
      <c r="AD174" s="33"/>
      <c r="AE174" s="33"/>
      <c r="AR174" s="196" t="s">
        <v>128</v>
      </c>
      <c r="AT174" s="196" t="s">
        <v>123</v>
      </c>
      <c r="AU174" s="196" t="s">
        <v>87</v>
      </c>
      <c r="AY174" s="16" t="s">
        <v>120</v>
      </c>
      <c r="BE174" s="197">
        <f>IF(N174="základní",J174,0)</f>
        <v>0</v>
      </c>
      <c r="BF174" s="197">
        <f>IF(N174="snížená",J174,0)</f>
        <v>0</v>
      </c>
      <c r="BG174" s="197">
        <f>IF(N174="zákl. přenesená",J174,0)</f>
        <v>0</v>
      </c>
      <c r="BH174" s="197">
        <f>IF(N174="sníž. přenesená",J174,0)</f>
        <v>0</v>
      </c>
      <c r="BI174" s="197">
        <f>IF(N174="nulová",J174,0)</f>
        <v>0</v>
      </c>
      <c r="BJ174" s="16" t="s">
        <v>85</v>
      </c>
      <c r="BK174" s="197">
        <f>ROUND(I174*H174,2)</f>
        <v>0</v>
      </c>
      <c r="BL174" s="16" t="s">
        <v>128</v>
      </c>
      <c r="BM174" s="196" t="s">
        <v>240</v>
      </c>
    </row>
    <row r="175" spans="1:65" s="2" customFormat="1" ht="28.8">
      <c r="A175" s="33"/>
      <c r="B175" s="34"/>
      <c r="C175" s="35"/>
      <c r="D175" s="198" t="s">
        <v>130</v>
      </c>
      <c r="E175" s="35"/>
      <c r="F175" s="199" t="s">
        <v>241</v>
      </c>
      <c r="G175" s="35"/>
      <c r="H175" s="35"/>
      <c r="I175" s="200"/>
      <c r="J175" s="35"/>
      <c r="K175" s="35"/>
      <c r="L175" s="38"/>
      <c r="M175" s="201"/>
      <c r="N175" s="202"/>
      <c r="O175" s="70"/>
      <c r="P175" s="70"/>
      <c r="Q175" s="70"/>
      <c r="R175" s="70"/>
      <c r="S175" s="70"/>
      <c r="T175" s="71"/>
      <c r="U175" s="33"/>
      <c r="V175" s="33"/>
      <c r="W175" s="33"/>
      <c r="X175" s="33"/>
      <c r="Y175" s="33"/>
      <c r="Z175" s="33"/>
      <c r="AA175" s="33"/>
      <c r="AB175" s="33"/>
      <c r="AC175" s="33"/>
      <c r="AD175" s="33"/>
      <c r="AE175" s="33"/>
      <c r="AT175" s="16" t="s">
        <v>130</v>
      </c>
      <c r="AU175" s="16" t="s">
        <v>87</v>
      </c>
    </row>
    <row r="176" spans="1:65" s="13" customFormat="1" ht="10.199999999999999">
      <c r="B176" s="203"/>
      <c r="C176" s="204"/>
      <c r="D176" s="198" t="s">
        <v>132</v>
      </c>
      <c r="E176" s="205" t="s">
        <v>1</v>
      </c>
      <c r="F176" s="206" t="s">
        <v>242</v>
      </c>
      <c r="G176" s="204"/>
      <c r="H176" s="207">
        <v>99.864999999999995</v>
      </c>
      <c r="I176" s="208"/>
      <c r="J176" s="204"/>
      <c r="K176" s="204"/>
      <c r="L176" s="209"/>
      <c r="M176" s="210"/>
      <c r="N176" s="211"/>
      <c r="O176" s="211"/>
      <c r="P176" s="211"/>
      <c r="Q176" s="211"/>
      <c r="R176" s="211"/>
      <c r="S176" s="211"/>
      <c r="T176" s="212"/>
      <c r="AT176" s="213" t="s">
        <v>132</v>
      </c>
      <c r="AU176" s="213" t="s">
        <v>87</v>
      </c>
      <c r="AV176" s="13" t="s">
        <v>87</v>
      </c>
      <c r="AW176" s="13" t="s">
        <v>34</v>
      </c>
      <c r="AX176" s="13" t="s">
        <v>85</v>
      </c>
      <c r="AY176" s="213" t="s">
        <v>120</v>
      </c>
    </row>
    <row r="177" spans="1:65" s="2" customFormat="1" ht="16.5" customHeight="1">
      <c r="A177" s="33"/>
      <c r="B177" s="34"/>
      <c r="C177" s="185" t="s">
        <v>7</v>
      </c>
      <c r="D177" s="185" t="s">
        <v>123</v>
      </c>
      <c r="E177" s="186" t="s">
        <v>243</v>
      </c>
      <c r="F177" s="187" t="s">
        <v>244</v>
      </c>
      <c r="G177" s="188" t="s">
        <v>142</v>
      </c>
      <c r="H177" s="189">
        <v>363</v>
      </c>
      <c r="I177" s="190"/>
      <c r="J177" s="191">
        <f>ROUND(I177*H177,2)</f>
        <v>0</v>
      </c>
      <c r="K177" s="187" t="s">
        <v>127</v>
      </c>
      <c r="L177" s="38"/>
      <c r="M177" s="192" t="s">
        <v>1</v>
      </c>
      <c r="N177" s="193" t="s">
        <v>42</v>
      </c>
      <c r="O177" s="70"/>
      <c r="P177" s="194">
        <f>O177*H177</f>
        <v>0</v>
      </c>
      <c r="Q177" s="194">
        <v>0</v>
      </c>
      <c r="R177" s="194">
        <f>Q177*H177</f>
        <v>0</v>
      </c>
      <c r="S177" s="194">
        <v>0</v>
      </c>
      <c r="T177" s="195">
        <f>S177*H177</f>
        <v>0</v>
      </c>
      <c r="U177" s="33"/>
      <c r="V177" s="33"/>
      <c r="W177" s="33"/>
      <c r="X177" s="33"/>
      <c r="Y177" s="33"/>
      <c r="Z177" s="33"/>
      <c r="AA177" s="33"/>
      <c r="AB177" s="33"/>
      <c r="AC177" s="33"/>
      <c r="AD177" s="33"/>
      <c r="AE177" s="33"/>
      <c r="AR177" s="196" t="s">
        <v>128</v>
      </c>
      <c r="AT177" s="196" t="s">
        <v>123</v>
      </c>
      <c r="AU177" s="196" t="s">
        <v>87</v>
      </c>
      <c r="AY177" s="16" t="s">
        <v>120</v>
      </c>
      <c r="BE177" s="197">
        <f>IF(N177="základní",J177,0)</f>
        <v>0</v>
      </c>
      <c r="BF177" s="197">
        <f>IF(N177="snížená",J177,0)</f>
        <v>0</v>
      </c>
      <c r="BG177" s="197">
        <f>IF(N177="zákl. přenesená",J177,0)</f>
        <v>0</v>
      </c>
      <c r="BH177" s="197">
        <f>IF(N177="sníž. přenesená",J177,0)</f>
        <v>0</v>
      </c>
      <c r="BI177" s="197">
        <f>IF(N177="nulová",J177,0)</f>
        <v>0</v>
      </c>
      <c r="BJ177" s="16" t="s">
        <v>85</v>
      </c>
      <c r="BK177" s="197">
        <f>ROUND(I177*H177,2)</f>
        <v>0</v>
      </c>
      <c r="BL177" s="16" t="s">
        <v>128</v>
      </c>
      <c r="BM177" s="196" t="s">
        <v>245</v>
      </c>
    </row>
    <row r="178" spans="1:65" s="2" customFormat="1" ht="28.8">
      <c r="A178" s="33"/>
      <c r="B178" s="34"/>
      <c r="C178" s="35"/>
      <c r="D178" s="198" t="s">
        <v>130</v>
      </c>
      <c r="E178" s="35"/>
      <c r="F178" s="199" t="s">
        <v>246</v>
      </c>
      <c r="G178" s="35"/>
      <c r="H178" s="35"/>
      <c r="I178" s="200"/>
      <c r="J178" s="35"/>
      <c r="K178" s="35"/>
      <c r="L178" s="38"/>
      <c r="M178" s="201"/>
      <c r="N178" s="202"/>
      <c r="O178" s="70"/>
      <c r="P178" s="70"/>
      <c r="Q178" s="70"/>
      <c r="R178" s="70"/>
      <c r="S178" s="70"/>
      <c r="T178" s="71"/>
      <c r="U178" s="33"/>
      <c r="V178" s="33"/>
      <c r="W178" s="33"/>
      <c r="X178" s="33"/>
      <c r="Y178" s="33"/>
      <c r="Z178" s="33"/>
      <c r="AA178" s="33"/>
      <c r="AB178" s="33"/>
      <c r="AC178" s="33"/>
      <c r="AD178" s="33"/>
      <c r="AE178" s="33"/>
      <c r="AT178" s="16" t="s">
        <v>130</v>
      </c>
      <c r="AU178" s="16" t="s">
        <v>87</v>
      </c>
    </row>
    <row r="179" spans="1:65" s="13" customFormat="1" ht="10.199999999999999">
      <c r="B179" s="203"/>
      <c r="C179" s="204"/>
      <c r="D179" s="198" t="s">
        <v>132</v>
      </c>
      <c r="E179" s="205" t="s">
        <v>1</v>
      </c>
      <c r="F179" s="206" t="s">
        <v>247</v>
      </c>
      <c r="G179" s="204"/>
      <c r="H179" s="207">
        <v>363</v>
      </c>
      <c r="I179" s="208"/>
      <c r="J179" s="204"/>
      <c r="K179" s="204"/>
      <c r="L179" s="209"/>
      <c r="M179" s="210"/>
      <c r="N179" s="211"/>
      <c r="O179" s="211"/>
      <c r="P179" s="211"/>
      <c r="Q179" s="211"/>
      <c r="R179" s="211"/>
      <c r="S179" s="211"/>
      <c r="T179" s="212"/>
      <c r="AT179" s="213" t="s">
        <v>132</v>
      </c>
      <c r="AU179" s="213" t="s">
        <v>87</v>
      </c>
      <c r="AV179" s="13" t="s">
        <v>87</v>
      </c>
      <c r="AW179" s="13" t="s">
        <v>34</v>
      </c>
      <c r="AX179" s="13" t="s">
        <v>85</v>
      </c>
      <c r="AY179" s="213" t="s">
        <v>120</v>
      </c>
    </row>
    <row r="180" spans="1:65" s="2" customFormat="1" ht="16.5" customHeight="1">
      <c r="A180" s="33"/>
      <c r="B180" s="34"/>
      <c r="C180" s="185" t="s">
        <v>248</v>
      </c>
      <c r="D180" s="185" t="s">
        <v>123</v>
      </c>
      <c r="E180" s="186" t="s">
        <v>249</v>
      </c>
      <c r="F180" s="187" t="s">
        <v>250</v>
      </c>
      <c r="G180" s="188" t="s">
        <v>142</v>
      </c>
      <c r="H180" s="189">
        <v>363</v>
      </c>
      <c r="I180" s="190"/>
      <c r="J180" s="191">
        <f>ROUND(I180*H180,2)</f>
        <v>0</v>
      </c>
      <c r="K180" s="187" t="s">
        <v>127</v>
      </c>
      <c r="L180" s="38"/>
      <c r="M180" s="192" t="s">
        <v>1</v>
      </c>
      <c r="N180" s="193" t="s">
        <v>42</v>
      </c>
      <c r="O180" s="70"/>
      <c r="P180" s="194">
        <f>O180*H180</f>
        <v>0</v>
      </c>
      <c r="Q180" s="194">
        <v>0</v>
      </c>
      <c r="R180" s="194">
        <f>Q180*H180</f>
        <v>0</v>
      </c>
      <c r="S180" s="194">
        <v>0</v>
      </c>
      <c r="T180" s="195">
        <f>S180*H180</f>
        <v>0</v>
      </c>
      <c r="U180" s="33"/>
      <c r="V180" s="33"/>
      <c r="W180" s="33"/>
      <c r="X180" s="33"/>
      <c r="Y180" s="33"/>
      <c r="Z180" s="33"/>
      <c r="AA180" s="33"/>
      <c r="AB180" s="33"/>
      <c r="AC180" s="33"/>
      <c r="AD180" s="33"/>
      <c r="AE180" s="33"/>
      <c r="AR180" s="196" t="s">
        <v>128</v>
      </c>
      <c r="AT180" s="196" t="s">
        <v>123</v>
      </c>
      <c r="AU180" s="196" t="s">
        <v>87</v>
      </c>
      <c r="AY180" s="16" t="s">
        <v>120</v>
      </c>
      <c r="BE180" s="197">
        <f>IF(N180="základní",J180,0)</f>
        <v>0</v>
      </c>
      <c r="BF180" s="197">
        <f>IF(N180="snížená",J180,0)</f>
        <v>0</v>
      </c>
      <c r="BG180" s="197">
        <f>IF(N180="zákl. přenesená",J180,0)</f>
        <v>0</v>
      </c>
      <c r="BH180" s="197">
        <f>IF(N180="sníž. přenesená",J180,0)</f>
        <v>0</v>
      </c>
      <c r="BI180" s="197">
        <f>IF(N180="nulová",J180,0)</f>
        <v>0</v>
      </c>
      <c r="BJ180" s="16" t="s">
        <v>85</v>
      </c>
      <c r="BK180" s="197">
        <f>ROUND(I180*H180,2)</f>
        <v>0</v>
      </c>
      <c r="BL180" s="16" t="s">
        <v>128</v>
      </c>
      <c r="BM180" s="196" t="s">
        <v>251</v>
      </c>
    </row>
    <row r="181" spans="1:65" s="2" customFormat="1" ht="28.8">
      <c r="A181" s="33"/>
      <c r="B181" s="34"/>
      <c r="C181" s="35"/>
      <c r="D181" s="198" t="s">
        <v>130</v>
      </c>
      <c r="E181" s="35"/>
      <c r="F181" s="199" t="s">
        <v>252</v>
      </c>
      <c r="G181" s="35"/>
      <c r="H181" s="35"/>
      <c r="I181" s="200"/>
      <c r="J181" s="35"/>
      <c r="K181" s="35"/>
      <c r="L181" s="38"/>
      <c r="M181" s="201"/>
      <c r="N181" s="202"/>
      <c r="O181" s="70"/>
      <c r="P181" s="70"/>
      <c r="Q181" s="70"/>
      <c r="R181" s="70"/>
      <c r="S181" s="70"/>
      <c r="T181" s="71"/>
      <c r="U181" s="33"/>
      <c r="V181" s="33"/>
      <c r="W181" s="33"/>
      <c r="X181" s="33"/>
      <c r="Y181" s="33"/>
      <c r="Z181" s="33"/>
      <c r="AA181" s="33"/>
      <c r="AB181" s="33"/>
      <c r="AC181" s="33"/>
      <c r="AD181" s="33"/>
      <c r="AE181" s="33"/>
      <c r="AT181" s="16" t="s">
        <v>130</v>
      </c>
      <c r="AU181" s="16" t="s">
        <v>87</v>
      </c>
    </row>
    <row r="182" spans="1:65" s="13" customFormat="1" ht="10.199999999999999">
      <c r="B182" s="203"/>
      <c r="C182" s="204"/>
      <c r="D182" s="198" t="s">
        <v>132</v>
      </c>
      <c r="E182" s="205" t="s">
        <v>1</v>
      </c>
      <c r="F182" s="206" t="s">
        <v>247</v>
      </c>
      <c r="G182" s="204"/>
      <c r="H182" s="207">
        <v>363</v>
      </c>
      <c r="I182" s="208"/>
      <c r="J182" s="204"/>
      <c r="K182" s="204"/>
      <c r="L182" s="209"/>
      <c r="M182" s="210"/>
      <c r="N182" s="211"/>
      <c r="O182" s="211"/>
      <c r="P182" s="211"/>
      <c r="Q182" s="211"/>
      <c r="R182" s="211"/>
      <c r="S182" s="211"/>
      <c r="T182" s="212"/>
      <c r="AT182" s="213" t="s">
        <v>132</v>
      </c>
      <c r="AU182" s="213" t="s">
        <v>87</v>
      </c>
      <c r="AV182" s="13" t="s">
        <v>87</v>
      </c>
      <c r="AW182" s="13" t="s">
        <v>34</v>
      </c>
      <c r="AX182" s="13" t="s">
        <v>85</v>
      </c>
      <c r="AY182" s="213" t="s">
        <v>120</v>
      </c>
    </row>
    <row r="183" spans="1:65" s="2" customFormat="1" ht="16.5" customHeight="1">
      <c r="A183" s="33"/>
      <c r="B183" s="34"/>
      <c r="C183" s="185" t="s">
        <v>253</v>
      </c>
      <c r="D183" s="185" t="s">
        <v>123</v>
      </c>
      <c r="E183" s="186" t="s">
        <v>140</v>
      </c>
      <c r="F183" s="187" t="s">
        <v>141</v>
      </c>
      <c r="G183" s="188" t="s">
        <v>142</v>
      </c>
      <c r="H183" s="189">
        <v>363</v>
      </c>
      <c r="I183" s="190"/>
      <c r="J183" s="191">
        <f>ROUND(I183*H183,2)</f>
        <v>0</v>
      </c>
      <c r="K183" s="187" t="s">
        <v>127</v>
      </c>
      <c r="L183" s="38"/>
      <c r="M183" s="192" t="s">
        <v>1</v>
      </c>
      <c r="N183" s="193" t="s">
        <v>42</v>
      </c>
      <c r="O183" s="70"/>
      <c r="P183" s="194">
        <f>O183*H183</f>
        <v>0</v>
      </c>
      <c r="Q183" s="194">
        <v>0</v>
      </c>
      <c r="R183" s="194">
        <f>Q183*H183</f>
        <v>0</v>
      </c>
      <c r="S183" s="194">
        <v>0</v>
      </c>
      <c r="T183" s="195">
        <f>S183*H183</f>
        <v>0</v>
      </c>
      <c r="U183" s="33"/>
      <c r="V183" s="33"/>
      <c r="W183" s="33"/>
      <c r="X183" s="33"/>
      <c r="Y183" s="33"/>
      <c r="Z183" s="33"/>
      <c r="AA183" s="33"/>
      <c r="AB183" s="33"/>
      <c r="AC183" s="33"/>
      <c r="AD183" s="33"/>
      <c r="AE183" s="33"/>
      <c r="AR183" s="196" t="s">
        <v>128</v>
      </c>
      <c r="AT183" s="196" t="s">
        <v>123</v>
      </c>
      <c r="AU183" s="196" t="s">
        <v>87</v>
      </c>
      <c r="AY183" s="16" t="s">
        <v>120</v>
      </c>
      <c r="BE183" s="197">
        <f>IF(N183="základní",J183,0)</f>
        <v>0</v>
      </c>
      <c r="BF183" s="197">
        <f>IF(N183="snížená",J183,0)</f>
        <v>0</v>
      </c>
      <c r="BG183" s="197">
        <f>IF(N183="zákl. přenesená",J183,0)</f>
        <v>0</v>
      </c>
      <c r="BH183" s="197">
        <f>IF(N183="sníž. přenesená",J183,0)</f>
        <v>0</v>
      </c>
      <c r="BI183" s="197">
        <f>IF(N183="nulová",J183,0)</f>
        <v>0</v>
      </c>
      <c r="BJ183" s="16" t="s">
        <v>85</v>
      </c>
      <c r="BK183" s="197">
        <f>ROUND(I183*H183,2)</f>
        <v>0</v>
      </c>
      <c r="BL183" s="16" t="s">
        <v>128</v>
      </c>
      <c r="BM183" s="196" t="s">
        <v>254</v>
      </c>
    </row>
    <row r="184" spans="1:65" s="2" customFormat="1" ht="38.4">
      <c r="A184" s="33"/>
      <c r="B184" s="34"/>
      <c r="C184" s="35"/>
      <c r="D184" s="198" t="s">
        <v>130</v>
      </c>
      <c r="E184" s="35"/>
      <c r="F184" s="199" t="s">
        <v>144</v>
      </c>
      <c r="G184" s="35"/>
      <c r="H184" s="35"/>
      <c r="I184" s="200"/>
      <c r="J184" s="35"/>
      <c r="K184" s="35"/>
      <c r="L184" s="38"/>
      <c r="M184" s="201"/>
      <c r="N184" s="202"/>
      <c r="O184" s="70"/>
      <c r="P184" s="70"/>
      <c r="Q184" s="70"/>
      <c r="R184" s="70"/>
      <c r="S184" s="70"/>
      <c r="T184" s="71"/>
      <c r="U184" s="33"/>
      <c r="V184" s="33"/>
      <c r="W184" s="33"/>
      <c r="X184" s="33"/>
      <c r="Y184" s="33"/>
      <c r="Z184" s="33"/>
      <c r="AA184" s="33"/>
      <c r="AB184" s="33"/>
      <c r="AC184" s="33"/>
      <c r="AD184" s="33"/>
      <c r="AE184" s="33"/>
      <c r="AT184" s="16" t="s">
        <v>130</v>
      </c>
      <c r="AU184" s="16" t="s">
        <v>87</v>
      </c>
    </row>
    <row r="185" spans="1:65" s="13" customFormat="1" ht="10.199999999999999">
      <c r="B185" s="203"/>
      <c r="C185" s="204"/>
      <c r="D185" s="198" t="s">
        <v>132</v>
      </c>
      <c r="E185" s="205" t="s">
        <v>1</v>
      </c>
      <c r="F185" s="206" t="s">
        <v>247</v>
      </c>
      <c r="G185" s="204"/>
      <c r="H185" s="207">
        <v>363</v>
      </c>
      <c r="I185" s="208"/>
      <c r="J185" s="204"/>
      <c r="K185" s="204"/>
      <c r="L185" s="209"/>
      <c r="M185" s="210"/>
      <c r="N185" s="211"/>
      <c r="O185" s="211"/>
      <c r="P185" s="211"/>
      <c r="Q185" s="211"/>
      <c r="R185" s="211"/>
      <c r="S185" s="211"/>
      <c r="T185" s="212"/>
      <c r="AT185" s="213" t="s">
        <v>132</v>
      </c>
      <c r="AU185" s="213" t="s">
        <v>87</v>
      </c>
      <c r="AV185" s="13" t="s">
        <v>87</v>
      </c>
      <c r="AW185" s="13" t="s">
        <v>34</v>
      </c>
      <c r="AX185" s="13" t="s">
        <v>85</v>
      </c>
      <c r="AY185" s="213" t="s">
        <v>120</v>
      </c>
    </row>
    <row r="186" spans="1:65" s="2" customFormat="1" ht="16.5" customHeight="1">
      <c r="A186" s="33"/>
      <c r="B186" s="34"/>
      <c r="C186" s="185" t="s">
        <v>255</v>
      </c>
      <c r="D186" s="185" t="s">
        <v>123</v>
      </c>
      <c r="E186" s="186" t="s">
        <v>256</v>
      </c>
      <c r="F186" s="187" t="s">
        <v>257</v>
      </c>
      <c r="G186" s="188" t="s">
        <v>142</v>
      </c>
      <c r="H186" s="189">
        <v>25</v>
      </c>
      <c r="I186" s="190"/>
      <c r="J186" s="191">
        <f>ROUND(I186*H186,2)</f>
        <v>0</v>
      </c>
      <c r="K186" s="187" t="s">
        <v>127</v>
      </c>
      <c r="L186" s="38"/>
      <c r="M186" s="192" t="s">
        <v>1</v>
      </c>
      <c r="N186" s="193" t="s">
        <v>42</v>
      </c>
      <c r="O186" s="70"/>
      <c r="P186" s="194">
        <f>O186*H186</f>
        <v>0</v>
      </c>
      <c r="Q186" s="194">
        <v>0</v>
      </c>
      <c r="R186" s="194">
        <f>Q186*H186</f>
        <v>0</v>
      </c>
      <c r="S186" s="194">
        <v>0</v>
      </c>
      <c r="T186" s="195">
        <f>S186*H186</f>
        <v>0</v>
      </c>
      <c r="U186" s="33"/>
      <c r="V186" s="33"/>
      <c r="W186" s="33"/>
      <c r="X186" s="33"/>
      <c r="Y186" s="33"/>
      <c r="Z186" s="33"/>
      <c r="AA186" s="33"/>
      <c r="AB186" s="33"/>
      <c r="AC186" s="33"/>
      <c r="AD186" s="33"/>
      <c r="AE186" s="33"/>
      <c r="AR186" s="196" t="s">
        <v>128</v>
      </c>
      <c r="AT186" s="196" t="s">
        <v>123</v>
      </c>
      <c r="AU186" s="196" t="s">
        <v>87</v>
      </c>
      <c r="AY186" s="16" t="s">
        <v>120</v>
      </c>
      <c r="BE186" s="197">
        <f>IF(N186="základní",J186,0)</f>
        <v>0</v>
      </c>
      <c r="BF186" s="197">
        <f>IF(N186="snížená",J186,0)</f>
        <v>0</v>
      </c>
      <c r="BG186" s="197">
        <f>IF(N186="zákl. přenesená",J186,0)</f>
        <v>0</v>
      </c>
      <c r="BH186" s="197">
        <f>IF(N186="sníž. přenesená",J186,0)</f>
        <v>0</v>
      </c>
      <c r="BI186" s="197">
        <f>IF(N186="nulová",J186,0)</f>
        <v>0</v>
      </c>
      <c r="BJ186" s="16" t="s">
        <v>85</v>
      </c>
      <c r="BK186" s="197">
        <f>ROUND(I186*H186,2)</f>
        <v>0</v>
      </c>
      <c r="BL186" s="16" t="s">
        <v>128</v>
      </c>
      <c r="BM186" s="196" t="s">
        <v>258</v>
      </c>
    </row>
    <row r="187" spans="1:65" s="2" customFormat="1" ht="38.4">
      <c r="A187" s="33"/>
      <c r="B187" s="34"/>
      <c r="C187" s="35"/>
      <c r="D187" s="198" t="s">
        <v>130</v>
      </c>
      <c r="E187" s="35"/>
      <c r="F187" s="199" t="s">
        <v>259</v>
      </c>
      <c r="G187" s="35"/>
      <c r="H187" s="35"/>
      <c r="I187" s="200"/>
      <c r="J187" s="35"/>
      <c r="K187" s="35"/>
      <c r="L187" s="38"/>
      <c r="M187" s="201"/>
      <c r="N187" s="202"/>
      <c r="O187" s="70"/>
      <c r="P187" s="70"/>
      <c r="Q187" s="70"/>
      <c r="R187" s="70"/>
      <c r="S187" s="70"/>
      <c r="T187" s="71"/>
      <c r="U187" s="33"/>
      <c r="V187" s="33"/>
      <c r="W187" s="33"/>
      <c r="X187" s="33"/>
      <c r="Y187" s="33"/>
      <c r="Z187" s="33"/>
      <c r="AA187" s="33"/>
      <c r="AB187" s="33"/>
      <c r="AC187" s="33"/>
      <c r="AD187" s="33"/>
      <c r="AE187" s="33"/>
      <c r="AT187" s="16" t="s">
        <v>130</v>
      </c>
      <c r="AU187" s="16" t="s">
        <v>87</v>
      </c>
    </row>
    <row r="188" spans="1:65" s="13" customFormat="1" ht="10.199999999999999">
      <c r="B188" s="203"/>
      <c r="C188" s="204"/>
      <c r="D188" s="198" t="s">
        <v>132</v>
      </c>
      <c r="E188" s="205" t="s">
        <v>1</v>
      </c>
      <c r="F188" s="206" t="s">
        <v>260</v>
      </c>
      <c r="G188" s="204"/>
      <c r="H188" s="207">
        <v>25</v>
      </c>
      <c r="I188" s="208"/>
      <c r="J188" s="204"/>
      <c r="K188" s="204"/>
      <c r="L188" s="209"/>
      <c r="M188" s="210"/>
      <c r="N188" s="211"/>
      <c r="O188" s="211"/>
      <c r="P188" s="211"/>
      <c r="Q188" s="211"/>
      <c r="R188" s="211"/>
      <c r="S188" s="211"/>
      <c r="T188" s="212"/>
      <c r="AT188" s="213" t="s">
        <v>132</v>
      </c>
      <c r="AU188" s="213" t="s">
        <v>87</v>
      </c>
      <c r="AV188" s="13" t="s">
        <v>87</v>
      </c>
      <c r="AW188" s="13" t="s">
        <v>34</v>
      </c>
      <c r="AX188" s="13" t="s">
        <v>85</v>
      </c>
      <c r="AY188" s="213" t="s">
        <v>120</v>
      </c>
    </row>
    <row r="189" spans="1:65" s="2" customFormat="1" ht="16.5" customHeight="1">
      <c r="A189" s="33"/>
      <c r="B189" s="34"/>
      <c r="C189" s="185" t="s">
        <v>261</v>
      </c>
      <c r="D189" s="185" t="s">
        <v>123</v>
      </c>
      <c r="E189" s="186" t="s">
        <v>262</v>
      </c>
      <c r="F189" s="187" t="s">
        <v>263</v>
      </c>
      <c r="G189" s="188" t="s">
        <v>229</v>
      </c>
      <c r="H189" s="189">
        <v>0.69499999999999995</v>
      </c>
      <c r="I189" s="190"/>
      <c r="J189" s="191">
        <f>ROUND(I189*H189,2)</f>
        <v>0</v>
      </c>
      <c r="K189" s="187" t="s">
        <v>127</v>
      </c>
      <c r="L189" s="38"/>
      <c r="M189" s="192" t="s">
        <v>1</v>
      </c>
      <c r="N189" s="193" t="s">
        <v>42</v>
      </c>
      <c r="O189" s="70"/>
      <c r="P189" s="194">
        <f>O189*H189</f>
        <v>0</v>
      </c>
      <c r="Q189" s="194">
        <v>0</v>
      </c>
      <c r="R189" s="194">
        <f>Q189*H189</f>
        <v>0</v>
      </c>
      <c r="S189" s="194">
        <v>0</v>
      </c>
      <c r="T189" s="195">
        <f>S189*H189</f>
        <v>0</v>
      </c>
      <c r="U189" s="33"/>
      <c r="V189" s="33"/>
      <c r="W189" s="33"/>
      <c r="X189" s="33"/>
      <c r="Y189" s="33"/>
      <c r="Z189" s="33"/>
      <c r="AA189" s="33"/>
      <c r="AB189" s="33"/>
      <c r="AC189" s="33"/>
      <c r="AD189" s="33"/>
      <c r="AE189" s="33"/>
      <c r="AR189" s="196" t="s">
        <v>128</v>
      </c>
      <c r="AT189" s="196" t="s">
        <v>123</v>
      </c>
      <c r="AU189" s="196" t="s">
        <v>87</v>
      </c>
      <c r="AY189" s="16" t="s">
        <v>120</v>
      </c>
      <c r="BE189" s="197">
        <f>IF(N189="základní",J189,0)</f>
        <v>0</v>
      </c>
      <c r="BF189" s="197">
        <f>IF(N189="snížená",J189,0)</f>
        <v>0</v>
      </c>
      <c r="BG189" s="197">
        <f>IF(N189="zákl. přenesená",J189,0)</f>
        <v>0</v>
      </c>
      <c r="BH189" s="197">
        <f>IF(N189="sníž. přenesená",J189,0)</f>
        <v>0</v>
      </c>
      <c r="BI189" s="197">
        <f>IF(N189="nulová",J189,0)</f>
        <v>0</v>
      </c>
      <c r="BJ189" s="16" t="s">
        <v>85</v>
      </c>
      <c r="BK189" s="197">
        <f>ROUND(I189*H189,2)</f>
        <v>0</v>
      </c>
      <c r="BL189" s="16" t="s">
        <v>128</v>
      </c>
      <c r="BM189" s="196" t="s">
        <v>264</v>
      </c>
    </row>
    <row r="190" spans="1:65" s="2" customFormat="1" ht="48">
      <c r="A190" s="33"/>
      <c r="B190" s="34"/>
      <c r="C190" s="35"/>
      <c r="D190" s="198" t="s">
        <v>130</v>
      </c>
      <c r="E190" s="35"/>
      <c r="F190" s="199" t="s">
        <v>265</v>
      </c>
      <c r="G190" s="35"/>
      <c r="H190" s="35"/>
      <c r="I190" s="200"/>
      <c r="J190" s="35"/>
      <c r="K190" s="35"/>
      <c r="L190" s="38"/>
      <c r="M190" s="201"/>
      <c r="N190" s="202"/>
      <c r="O190" s="70"/>
      <c r="P190" s="70"/>
      <c r="Q190" s="70"/>
      <c r="R190" s="70"/>
      <c r="S190" s="70"/>
      <c r="T190" s="71"/>
      <c r="U190" s="33"/>
      <c r="V190" s="33"/>
      <c r="W190" s="33"/>
      <c r="X190" s="33"/>
      <c r="Y190" s="33"/>
      <c r="Z190" s="33"/>
      <c r="AA190" s="33"/>
      <c r="AB190" s="33"/>
      <c r="AC190" s="33"/>
      <c r="AD190" s="33"/>
      <c r="AE190" s="33"/>
      <c r="AT190" s="16" t="s">
        <v>130</v>
      </c>
      <c r="AU190" s="16" t="s">
        <v>87</v>
      </c>
    </row>
    <row r="191" spans="1:65" s="2" customFormat="1" ht="19.2">
      <c r="A191" s="33"/>
      <c r="B191" s="34"/>
      <c r="C191" s="35"/>
      <c r="D191" s="198" t="s">
        <v>186</v>
      </c>
      <c r="E191" s="35"/>
      <c r="F191" s="214" t="s">
        <v>266</v>
      </c>
      <c r="G191" s="35"/>
      <c r="H191" s="35"/>
      <c r="I191" s="200"/>
      <c r="J191" s="35"/>
      <c r="K191" s="35"/>
      <c r="L191" s="38"/>
      <c r="M191" s="201"/>
      <c r="N191" s="202"/>
      <c r="O191" s="70"/>
      <c r="P191" s="70"/>
      <c r="Q191" s="70"/>
      <c r="R191" s="70"/>
      <c r="S191" s="70"/>
      <c r="T191" s="71"/>
      <c r="U191" s="33"/>
      <c r="V191" s="33"/>
      <c r="W191" s="33"/>
      <c r="X191" s="33"/>
      <c r="Y191" s="33"/>
      <c r="Z191" s="33"/>
      <c r="AA191" s="33"/>
      <c r="AB191" s="33"/>
      <c r="AC191" s="33"/>
      <c r="AD191" s="33"/>
      <c r="AE191" s="33"/>
      <c r="AT191" s="16" t="s">
        <v>186</v>
      </c>
      <c r="AU191" s="16" t="s">
        <v>87</v>
      </c>
    </row>
    <row r="192" spans="1:65" s="2" customFormat="1" ht="16.5" customHeight="1">
      <c r="A192" s="33"/>
      <c r="B192" s="34"/>
      <c r="C192" s="185" t="s">
        <v>267</v>
      </c>
      <c r="D192" s="185" t="s">
        <v>123</v>
      </c>
      <c r="E192" s="186" t="s">
        <v>268</v>
      </c>
      <c r="F192" s="187" t="s">
        <v>269</v>
      </c>
      <c r="G192" s="188" t="s">
        <v>229</v>
      </c>
      <c r="H192" s="189">
        <v>0.1</v>
      </c>
      <c r="I192" s="190"/>
      <c r="J192" s="191">
        <f>ROUND(I192*H192,2)</f>
        <v>0</v>
      </c>
      <c r="K192" s="187" t="s">
        <v>127</v>
      </c>
      <c r="L192" s="38"/>
      <c r="M192" s="192" t="s">
        <v>1</v>
      </c>
      <c r="N192" s="193" t="s">
        <v>42</v>
      </c>
      <c r="O192" s="70"/>
      <c r="P192" s="194">
        <f>O192*H192</f>
        <v>0</v>
      </c>
      <c r="Q192" s="194">
        <v>0</v>
      </c>
      <c r="R192" s="194">
        <f>Q192*H192</f>
        <v>0</v>
      </c>
      <c r="S192" s="194">
        <v>0</v>
      </c>
      <c r="T192" s="195">
        <f>S192*H192</f>
        <v>0</v>
      </c>
      <c r="U192" s="33"/>
      <c r="V192" s="33"/>
      <c r="W192" s="33"/>
      <c r="X192" s="33"/>
      <c r="Y192" s="33"/>
      <c r="Z192" s="33"/>
      <c r="AA192" s="33"/>
      <c r="AB192" s="33"/>
      <c r="AC192" s="33"/>
      <c r="AD192" s="33"/>
      <c r="AE192" s="33"/>
      <c r="AR192" s="196" t="s">
        <v>128</v>
      </c>
      <c r="AT192" s="196" t="s">
        <v>123</v>
      </c>
      <c r="AU192" s="196" t="s">
        <v>87</v>
      </c>
      <c r="AY192" s="16" t="s">
        <v>120</v>
      </c>
      <c r="BE192" s="197">
        <f>IF(N192="základní",J192,0)</f>
        <v>0</v>
      </c>
      <c r="BF192" s="197">
        <f>IF(N192="snížená",J192,0)</f>
        <v>0</v>
      </c>
      <c r="BG192" s="197">
        <f>IF(N192="zákl. přenesená",J192,0)</f>
        <v>0</v>
      </c>
      <c r="BH192" s="197">
        <f>IF(N192="sníž. přenesená",J192,0)</f>
        <v>0</v>
      </c>
      <c r="BI192" s="197">
        <f>IF(N192="nulová",J192,0)</f>
        <v>0</v>
      </c>
      <c r="BJ192" s="16" t="s">
        <v>85</v>
      </c>
      <c r="BK192" s="197">
        <f>ROUND(I192*H192,2)</f>
        <v>0</v>
      </c>
      <c r="BL192" s="16" t="s">
        <v>128</v>
      </c>
      <c r="BM192" s="196" t="s">
        <v>270</v>
      </c>
    </row>
    <row r="193" spans="1:65" s="2" customFormat="1" ht="48">
      <c r="A193" s="33"/>
      <c r="B193" s="34"/>
      <c r="C193" s="35"/>
      <c r="D193" s="198" t="s">
        <v>130</v>
      </c>
      <c r="E193" s="35"/>
      <c r="F193" s="199" t="s">
        <v>271</v>
      </c>
      <c r="G193" s="35"/>
      <c r="H193" s="35"/>
      <c r="I193" s="200"/>
      <c r="J193" s="35"/>
      <c r="K193" s="35"/>
      <c r="L193" s="38"/>
      <c r="M193" s="201"/>
      <c r="N193" s="202"/>
      <c r="O193" s="70"/>
      <c r="P193" s="70"/>
      <c r="Q193" s="70"/>
      <c r="R193" s="70"/>
      <c r="S193" s="70"/>
      <c r="T193" s="71"/>
      <c r="U193" s="33"/>
      <c r="V193" s="33"/>
      <c r="W193" s="33"/>
      <c r="X193" s="33"/>
      <c r="Y193" s="33"/>
      <c r="Z193" s="33"/>
      <c r="AA193" s="33"/>
      <c r="AB193" s="33"/>
      <c r="AC193" s="33"/>
      <c r="AD193" s="33"/>
      <c r="AE193" s="33"/>
      <c r="AT193" s="16" t="s">
        <v>130</v>
      </c>
      <c r="AU193" s="16" t="s">
        <v>87</v>
      </c>
    </row>
    <row r="194" spans="1:65" s="2" customFormat="1" ht="19.2">
      <c r="A194" s="33"/>
      <c r="B194" s="34"/>
      <c r="C194" s="35"/>
      <c r="D194" s="198" t="s">
        <v>186</v>
      </c>
      <c r="E194" s="35"/>
      <c r="F194" s="214" t="s">
        <v>266</v>
      </c>
      <c r="G194" s="35"/>
      <c r="H194" s="35"/>
      <c r="I194" s="200"/>
      <c r="J194" s="35"/>
      <c r="K194" s="35"/>
      <c r="L194" s="38"/>
      <c r="M194" s="201"/>
      <c r="N194" s="202"/>
      <c r="O194" s="70"/>
      <c r="P194" s="70"/>
      <c r="Q194" s="70"/>
      <c r="R194" s="70"/>
      <c r="S194" s="70"/>
      <c r="T194" s="71"/>
      <c r="U194" s="33"/>
      <c r="V194" s="33"/>
      <c r="W194" s="33"/>
      <c r="X194" s="33"/>
      <c r="Y194" s="33"/>
      <c r="Z194" s="33"/>
      <c r="AA194" s="33"/>
      <c r="AB194" s="33"/>
      <c r="AC194" s="33"/>
      <c r="AD194" s="33"/>
      <c r="AE194" s="33"/>
      <c r="AT194" s="16" t="s">
        <v>186</v>
      </c>
      <c r="AU194" s="16" t="s">
        <v>87</v>
      </c>
    </row>
    <row r="195" spans="1:65" s="2" customFormat="1" ht="16.5" customHeight="1">
      <c r="A195" s="33"/>
      <c r="B195" s="34"/>
      <c r="C195" s="185" t="s">
        <v>272</v>
      </c>
      <c r="D195" s="185" t="s">
        <v>123</v>
      </c>
      <c r="E195" s="186" t="s">
        <v>273</v>
      </c>
      <c r="F195" s="187" t="s">
        <v>274</v>
      </c>
      <c r="G195" s="188" t="s">
        <v>142</v>
      </c>
      <c r="H195" s="189">
        <v>4</v>
      </c>
      <c r="I195" s="190"/>
      <c r="J195" s="191">
        <f>ROUND(I195*H195,2)</f>
        <v>0</v>
      </c>
      <c r="K195" s="187" t="s">
        <v>127</v>
      </c>
      <c r="L195" s="38"/>
      <c r="M195" s="192" t="s">
        <v>1</v>
      </c>
      <c r="N195" s="193" t="s">
        <v>42</v>
      </c>
      <c r="O195" s="70"/>
      <c r="P195" s="194">
        <f>O195*H195</f>
        <v>0</v>
      </c>
      <c r="Q195" s="194">
        <v>0</v>
      </c>
      <c r="R195" s="194">
        <f>Q195*H195</f>
        <v>0</v>
      </c>
      <c r="S195" s="194">
        <v>0</v>
      </c>
      <c r="T195" s="195">
        <f>S195*H195</f>
        <v>0</v>
      </c>
      <c r="U195" s="33"/>
      <c r="V195" s="33"/>
      <c r="W195" s="33"/>
      <c r="X195" s="33"/>
      <c r="Y195" s="33"/>
      <c r="Z195" s="33"/>
      <c r="AA195" s="33"/>
      <c r="AB195" s="33"/>
      <c r="AC195" s="33"/>
      <c r="AD195" s="33"/>
      <c r="AE195" s="33"/>
      <c r="AR195" s="196" t="s">
        <v>128</v>
      </c>
      <c r="AT195" s="196" t="s">
        <v>123</v>
      </c>
      <c r="AU195" s="196" t="s">
        <v>87</v>
      </c>
      <c r="AY195" s="16" t="s">
        <v>120</v>
      </c>
      <c r="BE195" s="197">
        <f>IF(N195="základní",J195,0)</f>
        <v>0</v>
      </c>
      <c r="BF195" s="197">
        <f>IF(N195="snížená",J195,0)</f>
        <v>0</v>
      </c>
      <c r="BG195" s="197">
        <f>IF(N195="zákl. přenesená",J195,0)</f>
        <v>0</v>
      </c>
      <c r="BH195" s="197">
        <f>IF(N195="sníž. přenesená",J195,0)</f>
        <v>0</v>
      </c>
      <c r="BI195" s="197">
        <f>IF(N195="nulová",J195,0)</f>
        <v>0</v>
      </c>
      <c r="BJ195" s="16" t="s">
        <v>85</v>
      </c>
      <c r="BK195" s="197">
        <f>ROUND(I195*H195,2)</f>
        <v>0</v>
      </c>
      <c r="BL195" s="16" t="s">
        <v>128</v>
      </c>
      <c r="BM195" s="196" t="s">
        <v>275</v>
      </c>
    </row>
    <row r="196" spans="1:65" s="2" customFormat="1" ht="28.8">
      <c r="A196" s="33"/>
      <c r="B196" s="34"/>
      <c r="C196" s="35"/>
      <c r="D196" s="198" t="s">
        <v>130</v>
      </c>
      <c r="E196" s="35"/>
      <c r="F196" s="199" t="s">
        <v>276</v>
      </c>
      <c r="G196" s="35"/>
      <c r="H196" s="35"/>
      <c r="I196" s="200"/>
      <c r="J196" s="35"/>
      <c r="K196" s="35"/>
      <c r="L196" s="38"/>
      <c r="M196" s="201"/>
      <c r="N196" s="202"/>
      <c r="O196" s="70"/>
      <c r="P196" s="70"/>
      <c r="Q196" s="70"/>
      <c r="R196" s="70"/>
      <c r="S196" s="70"/>
      <c r="T196" s="71"/>
      <c r="U196" s="33"/>
      <c r="V196" s="33"/>
      <c r="W196" s="33"/>
      <c r="X196" s="33"/>
      <c r="Y196" s="33"/>
      <c r="Z196" s="33"/>
      <c r="AA196" s="33"/>
      <c r="AB196" s="33"/>
      <c r="AC196" s="33"/>
      <c r="AD196" s="33"/>
      <c r="AE196" s="33"/>
      <c r="AT196" s="16" t="s">
        <v>130</v>
      </c>
      <c r="AU196" s="16" t="s">
        <v>87</v>
      </c>
    </row>
    <row r="197" spans="1:65" s="2" customFormat="1" ht="16.5" customHeight="1">
      <c r="A197" s="33"/>
      <c r="B197" s="34"/>
      <c r="C197" s="185" t="s">
        <v>277</v>
      </c>
      <c r="D197" s="185" t="s">
        <v>123</v>
      </c>
      <c r="E197" s="186" t="s">
        <v>278</v>
      </c>
      <c r="F197" s="187" t="s">
        <v>279</v>
      </c>
      <c r="G197" s="188" t="s">
        <v>148</v>
      </c>
      <c r="H197" s="189">
        <v>4</v>
      </c>
      <c r="I197" s="190"/>
      <c r="J197" s="191">
        <f>ROUND(I197*H197,2)</f>
        <v>0</v>
      </c>
      <c r="K197" s="187" t="s">
        <v>127</v>
      </c>
      <c r="L197" s="38"/>
      <c r="M197" s="192" t="s">
        <v>1</v>
      </c>
      <c r="N197" s="193" t="s">
        <v>42</v>
      </c>
      <c r="O197" s="70"/>
      <c r="P197" s="194">
        <f>O197*H197</f>
        <v>0</v>
      </c>
      <c r="Q197" s="194">
        <v>0</v>
      </c>
      <c r="R197" s="194">
        <f>Q197*H197</f>
        <v>0</v>
      </c>
      <c r="S197" s="194">
        <v>0</v>
      </c>
      <c r="T197" s="195">
        <f>S197*H197</f>
        <v>0</v>
      </c>
      <c r="U197" s="33"/>
      <c r="V197" s="33"/>
      <c r="W197" s="33"/>
      <c r="X197" s="33"/>
      <c r="Y197" s="33"/>
      <c r="Z197" s="33"/>
      <c r="AA197" s="33"/>
      <c r="AB197" s="33"/>
      <c r="AC197" s="33"/>
      <c r="AD197" s="33"/>
      <c r="AE197" s="33"/>
      <c r="AR197" s="196" t="s">
        <v>128</v>
      </c>
      <c r="AT197" s="196" t="s">
        <v>123</v>
      </c>
      <c r="AU197" s="196" t="s">
        <v>87</v>
      </c>
      <c r="AY197" s="16" t="s">
        <v>120</v>
      </c>
      <c r="BE197" s="197">
        <f>IF(N197="základní",J197,0)</f>
        <v>0</v>
      </c>
      <c r="BF197" s="197">
        <f>IF(N197="snížená",J197,0)</f>
        <v>0</v>
      </c>
      <c r="BG197" s="197">
        <f>IF(N197="zákl. přenesená",J197,0)</f>
        <v>0</v>
      </c>
      <c r="BH197" s="197">
        <f>IF(N197="sníž. přenesená",J197,0)</f>
        <v>0</v>
      </c>
      <c r="BI197" s="197">
        <f>IF(N197="nulová",J197,0)</f>
        <v>0</v>
      </c>
      <c r="BJ197" s="16" t="s">
        <v>85</v>
      </c>
      <c r="BK197" s="197">
        <f>ROUND(I197*H197,2)</f>
        <v>0</v>
      </c>
      <c r="BL197" s="16" t="s">
        <v>128</v>
      </c>
      <c r="BM197" s="196" t="s">
        <v>280</v>
      </c>
    </row>
    <row r="198" spans="1:65" s="2" customFormat="1" ht="28.8">
      <c r="A198" s="33"/>
      <c r="B198" s="34"/>
      <c r="C198" s="35"/>
      <c r="D198" s="198" t="s">
        <v>130</v>
      </c>
      <c r="E198" s="35"/>
      <c r="F198" s="199" t="s">
        <v>281</v>
      </c>
      <c r="G198" s="35"/>
      <c r="H198" s="35"/>
      <c r="I198" s="200"/>
      <c r="J198" s="35"/>
      <c r="K198" s="35"/>
      <c r="L198" s="38"/>
      <c r="M198" s="201"/>
      <c r="N198" s="202"/>
      <c r="O198" s="70"/>
      <c r="P198" s="70"/>
      <c r="Q198" s="70"/>
      <c r="R198" s="70"/>
      <c r="S198" s="70"/>
      <c r="T198" s="71"/>
      <c r="U198" s="33"/>
      <c r="V198" s="33"/>
      <c r="W198" s="33"/>
      <c r="X198" s="33"/>
      <c r="Y198" s="33"/>
      <c r="Z198" s="33"/>
      <c r="AA198" s="33"/>
      <c r="AB198" s="33"/>
      <c r="AC198" s="33"/>
      <c r="AD198" s="33"/>
      <c r="AE198" s="33"/>
      <c r="AT198" s="16" t="s">
        <v>130</v>
      </c>
      <c r="AU198" s="16" t="s">
        <v>87</v>
      </c>
    </row>
    <row r="199" spans="1:65" s="2" customFormat="1" ht="16.5" customHeight="1">
      <c r="A199" s="33"/>
      <c r="B199" s="34"/>
      <c r="C199" s="185" t="s">
        <v>282</v>
      </c>
      <c r="D199" s="185" t="s">
        <v>123</v>
      </c>
      <c r="E199" s="186" t="s">
        <v>283</v>
      </c>
      <c r="F199" s="187" t="s">
        <v>284</v>
      </c>
      <c r="G199" s="188" t="s">
        <v>154</v>
      </c>
      <c r="H199" s="189">
        <v>4</v>
      </c>
      <c r="I199" s="190"/>
      <c r="J199" s="191">
        <f>ROUND(I199*H199,2)</f>
        <v>0</v>
      </c>
      <c r="K199" s="187" t="s">
        <v>127</v>
      </c>
      <c r="L199" s="38"/>
      <c r="M199" s="192" t="s">
        <v>1</v>
      </c>
      <c r="N199" s="193" t="s">
        <v>42</v>
      </c>
      <c r="O199" s="70"/>
      <c r="P199" s="194">
        <f>O199*H199</f>
        <v>0</v>
      </c>
      <c r="Q199" s="194">
        <v>0</v>
      </c>
      <c r="R199" s="194">
        <f>Q199*H199</f>
        <v>0</v>
      </c>
      <c r="S199" s="194">
        <v>0</v>
      </c>
      <c r="T199" s="195">
        <f>S199*H199</f>
        <v>0</v>
      </c>
      <c r="U199" s="33"/>
      <c r="V199" s="33"/>
      <c r="W199" s="33"/>
      <c r="X199" s="33"/>
      <c r="Y199" s="33"/>
      <c r="Z199" s="33"/>
      <c r="AA199" s="33"/>
      <c r="AB199" s="33"/>
      <c r="AC199" s="33"/>
      <c r="AD199" s="33"/>
      <c r="AE199" s="33"/>
      <c r="AR199" s="196" t="s">
        <v>128</v>
      </c>
      <c r="AT199" s="196" t="s">
        <v>123</v>
      </c>
      <c r="AU199" s="196" t="s">
        <v>87</v>
      </c>
      <c r="AY199" s="16" t="s">
        <v>120</v>
      </c>
      <c r="BE199" s="197">
        <f>IF(N199="základní",J199,0)</f>
        <v>0</v>
      </c>
      <c r="BF199" s="197">
        <f>IF(N199="snížená",J199,0)</f>
        <v>0</v>
      </c>
      <c r="BG199" s="197">
        <f>IF(N199="zákl. přenesená",J199,0)</f>
        <v>0</v>
      </c>
      <c r="BH199" s="197">
        <f>IF(N199="sníž. přenesená",J199,0)</f>
        <v>0</v>
      </c>
      <c r="BI199" s="197">
        <f>IF(N199="nulová",J199,0)</f>
        <v>0</v>
      </c>
      <c r="BJ199" s="16" t="s">
        <v>85</v>
      </c>
      <c r="BK199" s="197">
        <f>ROUND(I199*H199,2)</f>
        <v>0</v>
      </c>
      <c r="BL199" s="16" t="s">
        <v>128</v>
      </c>
      <c r="BM199" s="196" t="s">
        <v>285</v>
      </c>
    </row>
    <row r="200" spans="1:65" s="2" customFormat="1" ht="19.2">
      <c r="A200" s="33"/>
      <c r="B200" s="34"/>
      <c r="C200" s="35"/>
      <c r="D200" s="198" t="s">
        <v>130</v>
      </c>
      <c r="E200" s="35"/>
      <c r="F200" s="199" t="s">
        <v>286</v>
      </c>
      <c r="G200" s="35"/>
      <c r="H200" s="35"/>
      <c r="I200" s="200"/>
      <c r="J200" s="35"/>
      <c r="K200" s="35"/>
      <c r="L200" s="38"/>
      <c r="M200" s="201"/>
      <c r="N200" s="202"/>
      <c r="O200" s="70"/>
      <c r="P200" s="70"/>
      <c r="Q200" s="70"/>
      <c r="R200" s="70"/>
      <c r="S200" s="70"/>
      <c r="T200" s="71"/>
      <c r="U200" s="33"/>
      <c r="V200" s="33"/>
      <c r="W200" s="33"/>
      <c r="X200" s="33"/>
      <c r="Y200" s="33"/>
      <c r="Z200" s="33"/>
      <c r="AA200" s="33"/>
      <c r="AB200" s="33"/>
      <c r="AC200" s="33"/>
      <c r="AD200" s="33"/>
      <c r="AE200" s="33"/>
      <c r="AT200" s="16" t="s">
        <v>130</v>
      </c>
      <c r="AU200" s="16" t="s">
        <v>87</v>
      </c>
    </row>
    <row r="201" spans="1:65" s="2" customFormat="1" ht="16.5" customHeight="1">
      <c r="A201" s="33"/>
      <c r="B201" s="34"/>
      <c r="C201" s="185" t="s">
        <v>287</v>
      </c>
      <c r="D201" s="185" t="s">
        <v>123</v>
      </c>
      <c r="E201" s="186" t="s">
        <v>288</v>
      </c>
      <c r="F201" s="187" t="s">
        <v>289</v>
      </c>
      <c r="G201" s="188" t="s">
        <v>290</v>
      </c>
      <c r="H201" s="189">
        <v>30</v>
      </c>
      <c r="I201" s="190"/>
      <c r="J201" s="191">
        <f>ROUND(I201*H201,2)</f>
        <v>0</v>
      </c>
      <c r="K201" s="187" t="s">
        <v>127</v>
      </c>
      <c r="L201" s="38"/>
      <c r="M201" s="192" t="s">
        <v>1</v>
      </c>
      <c r="N201" s="193" t="s">
        <v>42</v>
      </c>
      <c r="O201" s="70"/>
      <c r="P201" s="194">
        <f>O201*H201</f>
        <v>0</v>
      </c>
      <c r="Q201" s="194">
        <v>0</v>
      </c>
      <c r="R201" s="194">
        <f>Q201*H201</f>
        <v>0</v>
      </c>
      <c r="S201" s="194">
        <v>0</v>
      </c>
      <c r="T201" s="195">
        <f>S201*H201</f>
        <v>0</v>
      </c>
      <c r="U201" s="33"/>
      <c r="V201" s="33"/>
      <c r="W201" s="33"/>
      <c r="X201" s="33"/>
      <c r="Y201" s="33"/>
      <c r="Z201" s="33"/>
      <c r="AA201" s="33"/>
      <c r="AB201" s="33"/>
      <c r="AC201" s="33"/>
      <c r="AD201" s="33"/>
      <c r="AE201" s="33"/>
      <c r="AR201" s="196" t="s">
        <v>128</v>
      </c>
      <c r="AT201" s="196" t="s">
        <v>123</v>
      </c>
      <c r="AU201" s="196" t="s">
        <v>87</v>
      </c>
      <c r="AY201" s="16" t="s">
        <v>120</v>
      </c>
      <c r="BE201" s="197">
        <f>IF(N201="základní",J201,0)</f>
        <v>0</v>
      </c>
      <c r="BF201" s="197">
        <f>IF(N201="snížená",J201,0)</f>
        <v>0</v>
      </c>
      <c r="BG201" s="197">
        <f>IF(N201="zákl. přenesená",J201,0)</f>
        <v>0</v>
      </c>
      <c r="BH201" s="197">
        <f>IF(N201="sníž. přenesená",J201,0)</f>
        <v>0</v>
      </c>
      <c r="BI201" s="197">
        <f>IF(N201="nulová",J201,0)</f>
        <v>0</v>
      </c>
      <c r="BJ201" s="16" t="s">
        <v>85</v>
      </c>
      <c r="BK201" s="197">
        <f>ROUND(I201*H201,2)</f>
        <v>0</v>
      </c>
      <c r="BL201" s="16" t="s">
        <v>128</v>
      </c>
      <c r="BM201" s="196" t="s">
        <v>291</v>
      </c>
    </row>
    <row r="202" spans="1:65" s="2" customFormat="1" ht="38.4">
      <c r="A202" s="33"/>
      <c r="B202" s="34"/>
      <c r="C202" s="35"/>
      <c r="D202" s="198" t="s">
        <v>130</v>
      </c>
      <c r="E202" s="35"/>
      <c r="F202" s="199" t="s">
        <v>292</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130</v>
      </c>
      <c r="AU202" s="16" t="s">
        <v>87</v>
      </c>
    </row>
    <row r="203" spans="1:65" s="2" customFormat="1" ht="16.5" customHeight="1">
      <c r="A203" s="33"/>
      <c r="B203" s="34"/>
      <c r="C203" s="185" t="s">
        <v>293</v>
      </c>
      <c r="D203" s="185" t="s">
        <v>123</v>
      </c>
      <c r="E203" s="186" t="s">
        <v>294</v>
      </c>
      <c r="F203" s="187" t="s">
        <v>295</v>
      </c>
      <c r="G203" s="188" t="s">
        <v>142</v>
      </c>
      <c r="H203" s="189">
        <v>978</v>
      </c>
      <c r="I203" s="190"/>
      <c r="J203" s="191">
        <f>ROUND(I203*H203,2)</f>
        <v>0</v>
      </c>
      <c r="K203" s="187" t="s">
        <v>127</v>
      </c>
      <c r="L203" s="38"/>
      <c r="M203" s="192" t="s">
        <v>1</v>
      </c>
      <c r="N203" s="193" t="s">
        <v>42</v>
      </c>
      <c r="O203" s="70"/>
      <c r="P203" s="194">
        <f>O203*H203</f>
        <v>0</v>
      </c>
      <c r="Q203" s="194">
        <v>0</v>
      </c>
      <c r="R203" s="194">
        <f>Q203*H203</f>
        <v>0</v>
      </c>
      <c r="S203" s="194">
        <v>0</v>
      </c>
      <c r="T203" s="195">
        <f>S203*H203</f>
        <v>0</v>
      </c>
      <c r="U203" s="33"/>
      <c r="V203" s="33"/>
      <c r="W203" s="33"/>
      <c r="X203" s="33"/>
      <c r="Y203" s="33"/>
      <c r="Z203" s="33"/>
      <c r="AA203" s="33"/>
      <c r="AB203" s="33"/>
      <c r="AC203" s="33"/>
      <c r="AD203" s="33"/>
      <c r="AE203" s="33"/>
      <c r="AR203" s="196" t="s">
        <v>128</v>
      </c>
      <c r="AT203" s="196" t="s">
        <v>123</v>
      </c>
      <c r="AU203" s="196" t="s">
        <v>87</v>
      </c>
      <c r="AY203" s="16" t="s">
        <v>120</v>
      </c>
      <c r="BE203" s="197">
        <f>IF(N203="základní",J203,0)</f>
        <v>0</v>
      </c>
      <c r="BF203" s="197">
        <f>IF(N203="snížená",J203,0)</f>
        <v>0</v>
      </c>
      <c r="BG203" s="197">
        <f>IF(N203="zákl. přenesená",J203,0)</f>
        <v>0</v>
      </c>
      <c r="BH203" s="197">
        <f>IF(N203="sníž. přenesená",J203,0)</f>
        <v>0</v>
      </c>
      <c r="BI203" s="197">
        <f>IF(N203="nulová",J203,0)</f>
        <v>0</v>
      </c>
      <c r="BJ203" s="16" t="s">
        <v>85</v>
      </c>
      <c r="BK203" s="197">
        <f>ROUND(I203*H203,2)</f>
        <v>0</v>
      </c>
      <c r="BL203" s="16" t="s">
        <v>128</v>
      </c>
      <c r="BM203" s="196" t="s">
        <v>296</v>
      </c>
    </row>
    <row r="204" spans="1:65" s="2" customFormat="1" ht="28.8">
      <c r="A204" s="33"/>
      <c r="B204" s="34"/>
      <c r="C204" s="35"/>
      <c r="D204" s="198" t="s">
        <v>130</v>
      </c>
      <c r="E204" s="35"/>
      <c r="F204" s="199" t="s">
        <v>297</v>
      </c>
      <c r="G204" s="35"/>
      <c r="H204" s="35"/>
      <c r="I204" s="200"/>
      <c r="J204" s="35"/>
      <c r="K204" s="35"/>
      <c r="L204" s="38"/>
      <c r="M204" s="201"/>
      <c r="N204" s="202"/>
      <c r="O204" s="70"/>
      <c r="P204" s="70"/>
      <c r="Q204" s="70"/>
      <c r="R204" s="70"/>
      <c r="S204" s="70"/>
      <c r="T204" s="71"/>
      <c r="U204" s="33"/>
      <c r="V204" s="33"/>
      <c r="W204" s="33"/>
      <c r="X204" s="33"/>
      <c r="Y204" s="33"/>
      <c r="Z204" s="33"/>
      <c r="AA204" s="33"/>
      <c r="AB204" s="33"/>
      <c r="AC204" s="33"/>
      <c r="AD204" s="33"/>
      <c r="AE204" s="33"/>
      <c r="AT204" s="16" t="s">
        <v>130</v>
      </c>
      <c r="AU204" s="16" t="s">
        <v>87</v>
      </c>
    </row>
    <row r="205" spans="1:65" s="13" customFormat="1" ht="10.199999999999999">
      <c r="B205" s="203"/>
      <c r="C205" s="204"/>
      <c r="D205" s="198" t="s">
        <v>132</v>
      </c>
      <c r="E205" s="205" t="s">
        <v>1</v>
      </c>
      <c r="F205" s="206" t="s">
        <v>298</v>
      </c>
      <c r="G205" s="204"/>
      <c r="H205" s="207">
        <v>978</v>
      </c>
      <c r="I205" s="208"/>
      <c r="J205" s="204"/>
      <c r="K205" s="204"/>
      <c r="L205" s="209"/>
      <c r="M205" s="210"/>
      <c r="N205" s="211"/>
      <c r="O205" s="211"/>
      <c r="P205" s="211"/>
      <c r="Q205" s="211"/>
      <c r="R205" s="211"/>
      <c r="S205" s="211"/>
      <c r="T205" s="212"/>
      <c r="AT205" s="213" t="s">
        <v>132</v>
      </c>
      <c r="AU205" s="213" t="s">
        <v>87</v>
      </c>
      <c r="AV205" s="13" t="s">
        <v>87</v>
      </c>
      <c r="AW205" s="13" t="s">
        <v>34</v>
      </c>
      <c r="AX205" s="13" t="s">
        <v>85</v>
      </c>
      <c r="AY205" s="213" t="s">
        <v>120</v>
      </c>
    </row>
    <row r="206" spans="1:65" s="2" customFormat="1" ht="16.5" customHeight="1">
      <c r="A206" s="33"/>
      <c r="B206" s="34"/>
      <c r="C206" s="185" t="s">
        <v>299</v>
      </c>
      <c r="D206" s="185" t="s">
        <v>123</v>
      </c>
      <c r="E206" s="186" t="s">
        <v>300</v>
      </c>
      <c r="F206" s="187" t="s">
        <v>301</v>
      </c>
      <c r="G206" s="188" t="s">
        <v>142</v>
      </c>
      <c r="H206" s="189">
        <v>978</v>
      </c>
      <c r="I206" s="190"/>
      <c r="J206" s="191">
        <f>ROUND(I206*H206,2)</f>
        <v>0</v>
      </c>
      <c r="K206" s="187" t="s">
        <v>127</v>
      </c>
      <c r="L206" s="38"/>
      <c r="M206" s="192" t="s">
        <v>1</v>
      </c>
      <c r="N206" s="193" t="s">
        <v>42</v>
      </c>
      <c r="O206" s="70"/>
      <c r="P206" s="194">
        <f>O206*H206</f>
        <v>0</v>
      </c>
      <c r="Q206" s="194">
        <v>0</v>
      </c>
      <c r="R206" s="194">
        <f>Q206*H206</f>
        <v>0</v>
      </c>
      <c r="S206" s="194">
        <v>0</v>
      </c>
      <c r="T206" s="195">
        <f>S206*H206</f>
        <v>0</v>
      </c>
      <c r="U206" s="33"/>
      <c r="V206" s="33"/>
      <c r="W206" s="33"/>
      <c r="X206" s="33"/>
      <c r="Y206" s="33"/>
      <c r="Z206" s="33"/>
      <c r="AA206" s="33"/>
      <c r="AB206" s="33"/>
      <c r="AC206" s="33"/>
      <c r="AD206" s="33"/>
      <c r="AE206" s="33"/>
      <c r="AR206" s="196" t="s">
        <v>128</v>
      </c>
      <c r="AT206" s="196" t="s">
        <v>123</v>
      </c>
      <c r="AU206" s="196" t="s">
        <v>87</v>
      </c>
      <c r="AY206" s="16" t="s">
        <v>120</v>
      </c>
      <c r="BE206" s="197">
        <f>IF(N206="základní",J206,0)</f>
        <v>0</v>
      </c>
      <c r="BF206" s="197">
        <f>IF(N206="snížená",J206,0)</f>
        <v>0</v>
      </c>
      <c r="BG206" s="197">
        <f>IF(N206="zákl. přenesená",J206,0)</f>
        <v>0</v>
      </c>
      <c r="BH206" s="197">
        <f>IF(N206="sníž. přenesená",J206,0)</f>
        <v>0</v>
      </c>
      <c r="BI206" s="197">
        <f>IF(N206="nulová",J206,0)</f>
        <v>0</v>
      </c>
      <c r="BJ206" s="16" t="s">
        <v>85</v>
      </c>
      <c r="BK206" s="197">
        <f>ROUND(I206*H206,2)</f>
        <v>0</v>
      </c>
      <c r="BL206" s="16" t="s">
        <v>128</v>
      </c>
      <c r="BM206" s="196" t="s">
        <v>302</v>
      </c>
    </row>
    <row r="207" spans="1:65" s="2" customFormat="1" ht="28.8">
      <c r="A207" s="33"/>
      <c r="B207" s="34"/>
      <c r="C207" s="35"/>
      <c r="D207" s="198" t="s">
        <v>130</v>
      </c>
      <c r="E207" s="35"/>
      <c r="F207" s="199" t="s">
        <v>303</v>
      </c>
      <c r="G207" s="35"/>
      <c r="H207" s="35"/>
      <c r="I207" s="200"/>
      <c r="J207" s="35"/>
      <c r="K207" s="35"/>
      <c r="L207" s="38"/>
      <c r="M207" s="201"/>
      <c r="N207" s="202"/>
      <c r="O207" s="70"/>
      <c r="P207" s="70"/>
      <c r="Q207" s="70"/>
      <c r="R207" s="70"/>
      <c r="S207" s="70"/>
      <c r="T207" s="71"/>
      <c r="U207" s="33"/>
      <c r="V207" s="33"/>
      <c r="W207" s="33"/>
      <c r="X207" s="33"/>
      <c r="Y207" s="33"/>
      <c r="Z207" s="33"/>
      <c r="AA207" s="33"/>
      <c r="AB207" s="33"/>
      <c r="AC207" s="33"/>
      <c r="AD207" s="33"/>
      <c r="AE207" s="33"/>
      <c r="AT207" s="16" t="s">
        <v>130</v>
      </c>
      <c r="AU207" s="16" t="s">
        <v>87</v>
      </c>
    </row>
    <row r="208" spans="1:65" s="13" customFormat="1" ht="10.199999999999999">
      <c r="B208" s="203"/>
      <c r="C208" s="204"/>
      <c r="D208" s="198" t="s">
        <v>132</v>
      </c>
      <c r="E208" s="205" t="s">
        <v>1</v>
      </c>
      <c r="F208" s="206" t="s">
        <v>298</v>
      </c>
      <c r="G208" s="204"/>
      <c r="H208" s="207">
        <v>978</v>
      </c>
      <c r="I208" s="208"/>
      <c r="J208" s="204"/>
      <c r="K208" s="204"/>
      <c r="L208" s="209"/>
      <c r="M208" s="210"/>
      <c r="N208" s="211"/>
      <c r="O208" s="211"/>
      <c r="P208" s="211"/>
      <c r="Q208" s="211"/>
      <c r="R208" s="211"/>
      <c r="S208" s="211"/>
      <c r="T208" s="212"/>
      <c r="AT208" s="213" t="s">
        <v>132</v>
      </c>
      <c r="AU208" s="213" t="s">
        <v>87</v>
      </c>
      <c r="AV208" s="13" t="s">
        <v>87</v>
      </c>
      <c r="AW208" s="13" t="s">
        <v>34</v>
      </c>
      <c r="AX208" s="13" t="s">
        <v>85</v>
      </c>
      <c r="AY208" s="213" t="s">
        <v>120</v>
      </c>
    </row>
    <row r="209" spans="1:65" s="2" customFormat="1" ht="16.5" customHeight="1">
      <c r="A209" s="33"/>
      <c r="B209" s="34"/>
      <c r="C209" s="185" t="s">
        <v>304</v>
      </c>
      <c r="D209" s="185" t="s">
        <v>123</v>
      </c>
      <c r="E209" s="186" t="s">
        <v>305</v>
      </c>
      <c r="F209" s="187" t="s">
        <v>306</v>
      </c>
      <c r="G209" s="188" t="s">
        <v>142</v>
      </c>
      <c r="H209" s="189">
        <v>140</v>
      </c>
      <c r="I209" s="190"/>
      <c r="J209" s="191">
        <f>ROUND(I209*H209,2)</f>
        <v>0</v>
      </c>
      <c r="K209" s="187" t="s">
        <v>127</v>
      </c>
      <c r="L209" s="38"/>
      <c r="M209" s="192" t="s">
        <v>1</v>
      </c>
      <c r="N209" s="193" t="s">
        <v>42</v>
      </c>
      <c r="O209" s="70"/>
      <c r="P209" s="194">
        <f>O209*H209</f>
        <v>0</v>
      </c>
      <c r="Q209" s="194">
        <v>0</v>
      </c>
      <c r="R209" s="194">
        <f>Q209*H209</f>
        <v>0</v>
      </c>
      <c r="S209" s="194">
        <v>0</v>
      </c>
      <c r="T209" s="195">
        <f>S209*H209</f>
        <v>0</v>
      </c>
      <c r="U209" s="33"/>
      <c r="V209" s="33"/>
      <c r="W209" s="33"/>
      <c r="X209" s="33"/>
      <c r="Y209" s="33"/>
      <c r="Z209" s="33"/>
      <c r="AA209" s="33"/>
      <c r="AB209" s="33"/>
      <c r="AC209" s="33"/>
      <c r="AD209" s="33"/>
      <c r="AE209" s="33"/>
      <c r="AR209" s="196" t="s">
        <v>128</v>
      </c>
      <c r="AT209" s="196" t="s">
        <v>123</v>
      </c>
      <c r="AU209" s="196" t="s">
        <v>87</v>
      </c>
      <c r="AY209" s="16" t="s">
        <v>120</v>
      </c>
      <c r="BE209" s="197">
        <f>IF(N209="základní",J209,0)</f>
        <v>0</v>
      </c>
      <c r="BF209" s="197">
        <f>IF(N209="snížená",J209,0)</f>
        <v>0</v>
      </c>
      <c r="BG209" s="197">
        <f>IF(N209="zákl. přenesená",J209,0)</f>
        <v>0</v>
      </c>
      <c r="BH209" s="197">
        <f>IF(N209="sníž. přenesená",J209,0)</f>
        <v>0</v>
      </c>
      <c r="BI209" s="197">
        <f>IF(N209="nulová",J209,0)</f>
        <v>0</v>
      </c>
      <c r="BJ209" s="16" t="s">
        <v>85</v>
      </c>
      <c r="BK209" s="197">
        <f>ROUND(I209*H209,2)</f>
        <v>0</v>
      </c>
      <c r="BL209" s="16" t="s">
        <v>128</v>
      </c>
      <c r="BM209" s="196" t="s">
        <v>307</v>
      </c>
    </row>
    <row r="210" spans="1:65" s="2" customFormat="1" ht="19.2">
      <c r="A210" s="33"/>
      <c r="B210" s="34"/>
      <c r="C210" s="35"/>
      <c r="D210" s="198" t="s">
        <v>130</v>
      </c>
      <c r="E210" s="35"/>
      <c r="F210" s="199" t="s">
        <v>308</v>
      </c>
      <c r="G210" s="35"/>
      <c r="H210" s="35"/>
      <c r="I210" s="200"/>
      <c r="J210" s="35"/>
      <c r="K210" s="35"/>
      <c r="L210" s="38"/>
      <c r="M210" s="201"/>
      <c r="N210" s="202"/>
      <c r="O210" s="70"/>
      <c r="P210" s="70"/>
      <c r="Q210" s="70"/>
      <c r="R210" s="70"/>
      <c r="S210" s="70"/>
      <c r="T210" s="71"/>
      <c r="U210" s="33"/>
      <c r="V210" s="33"/>
      <c r="W210" s="33"/>
      <c r="X210" s="33"/>
      <c r="Y210" s="33"/>
      <c r="Z210" s="33"/>
      <c r="AA210" s="33"/>
      <c r="AB210" s="33"/>
      <c r="AC210" s="33"/>
      <c r="AD210" s="33"/>
      <c r="AE210" s="33"/>
      <c r="AT210" s="16" t="s">
        <v>130</v>
      </c>
      <c r="AU210" s="16" t="s">
        <v>87</v>
      </c>
    </row>
    <row r="211" spans="1:65" s="13" customFormat="1" ht="10.199999999999999">
      <c r="B211" s="203"/>
      <c r="C211" s="204"/>
      <c r="D211" s="198" t="s">
        <v>132</v>
      </c>
      <c r="E211" s="205" t="s">
        <v>1</v>
      </c>
      <c r="F211" s="206" t="s">
        <v>309</v>
      </c>
      <c r="G211" s="204"/>
      <c r="H211" s="207">
        <v>140</v>
      </c>
      <c r="I211" s="208"/>
      <c r="J211" s="204"/>
      <c r="K211" s="204"/>
      <c r="L211" s="209"/>
      <c r="M211" s="210"/>
      <c r="N211" s="211"/>
      <c r="O211" s="211"/>
      <c r="P211" s="211"/>
      <c r="Q211" s="211"/>
      <c r="R211" s="211"/>
      <c r="S211" s="211"/>
      <c r="T211" s="212"/>
      <c r="AT211" s="213" t="s">
        <v>132</v>
      </c>
      <c r="AU211" s="213" t="s">
        <v>87</v>
      </c>
      <c r="AV211" s="13" t="s">
        <v>87</v>
      </c>
      <c r="AW211" s="13" t="s">
        <v>34</v>
      </c>
      <c r="AX211" s="13" t="s">
        <v>85</v>
      </c>
      <c r="AY211" s="213" t="s">
        <v>120</v>
      </c>
    </row>
    <row r="212" spans="1:65" s="2" customFormat="1" ht="16.5" customHeight="1">
      <c r="A212" s="33"/>
      <c r="B212" s="34"/>
      <c r="C212" s="185" t="s">
        <v>310</v>
      </c>
      <c r="D212" s="185" t="s">
        <v>123</v>
      </c>
      <c r="E212" s="186" t="s">
        <v>311</v>
      </c>
      <c r="F212" s="187" t="s">
        <v>312</v>
      </c>
      <c r="G212" s="188" t="s">
        <v>290</v>
      </c>
      <c r="H212" s="189">
        <v>2</v>
      </c>
      <c r="I212" s="190"/>
      <c r="J212" s="191">
        <f>ROUND(I212*H212,2)</f>
        <v>0</v>
      </c>
      <c r="K212" s="187" t="s">
        <v>127</v>
      </c>
      <c r="L212" s="38"/>
      <c r="M212" s="192" t="s">
        <v>1</v>
      </c>
      <c r="N212" s="193" t="s">
        <v>42</v>
      </c>
      <c r="O212" s="70"/>
      <c r="P212" s="194">
        <f>O212*H212</f>
        <v>0</v>
      </c>
      <c r="Q212" s="194">
        <v>0</v>
      </c>
      <c r="R212" s="194">
        <f>Q212*H212</f>
        <v>0</v>
      </c>
      <c r="S212" s="194">
        <v>0</v>
      </c>
      <c r="T212" s="195">
        <f>S212*H212</f>
        <v>0</v>
      </c>
      <c r="U212" s="33"/>
      <c r="V212" s="33"/>
      <c r="W212" s="33"/>
      <c r="X212" s="33"/>
      <c r="Y212" s="33"/>
      <c r="Z212" s="33"/>
      <c r="AA212" s="33"/>
      <c r="AB212" s="33"/>
      <c r="AC212" s="33"/>
      <c r="AD212" s="33"/>
      <c r="AE212" s="33"/>
      <c r="AR212" s="196" t="s">
        <v>128</v>
      </c>
      <c r="AT212" s="196" t="s">
        <v>123</v>
      </c>
      <c r="AU212" s="196" t="s">
        <v>87</v>
      </c>
      <c r="AY212" s="16" t="s">
        <v>120</v>
      </c>
      <c r="BE212" s="197">
        <f>IF(N212="základní",J212,0)</f>
        <v>0</v>
      </c>
      <c r="BF212" s="197">
        <f>IF(N212="snížená",J212,0)</f>
        <v>0</v>
      </c>
      <c r="BG212" s="197">
        <f>IF(N212="zákl. přenesená",J212,0)</f>
        <v>0</v>
      </c>
      <c r="BH212" s="197">
        <f>IF(N212="sníž. přenesená",J212,0)</f>
        <v>0</v>
      </c>
      <c r="BI212" s="197">
        <f>IF(N212="nulová",J212,0)</f>
        <v>0</v>
      </c>
      <c r="BJ212" s="16" t="s">
        <v>85</v>
      </c>
      <c r="BK212" s="197">
        <f>ROUND(I212*H212,2)</f>
        <v>0</v>
      </c>
      <c r="BL212" s="16" t="s">
        <v>128</v>
      </c>
      <c r="BM212" s="196" t="s">
        <v>313</v>
      </c>
    </row>
    <row r="213" spans="1:65" s="2" customFormat="1" ht="28.8">
      <c r="A213" s="33"/>
      <c r="B213" s="34"/>
      <c r="C213" s="35"/>
      <c r="D213" s="198" t="s">
        <v>130</v>
      </c>
      <c r="E213" s="35"/>
      <c r="F213" s="199" t="s">
        <v>314</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130</v>
      </c>
      <c r="AU213" s="16" t="s">
        <v>87</v>
      </c>
    </row>
    <row r="214" spans="1:65" s="2" customFormat="1" ht="16.5" customHeight="1">
      <c r="A214" s="33"/>
      <c r="B214" s="34"/>
      <c r="C214" s="185" t="s">
        <v>315</v>
      </c>
      <c r="D214" s="185" t="s">
        <v>123</v>
      </c>
      <c r="E214" s="186" t="s">
        <v>316</v>
      </c>
      <c r="F214" s="187" t="s">
        <v>317</v>
      </c>
      <c r="G214" s="188" t="s">
        <v>229</v>
      </c>
      <c r="H214" s="189">
        <v>0.69499999999999995</v>
      </c>
      <c r="I214" s="190"/>
      <c r="J214" s="191">
        <f>ROUND(I214*H214,2)</f>
        <v>0</v>
      </c>
      <c r="K214" s="187" t="s">
        <v>127</v>
      </c>
      <c r="L214" s="38"/>
      <c r="M214" s="192" t="s">
        <v>1</v>
      </c>
      <c r="N214" s="193" t="s">
        <v>42</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128</v>
      </c>
      <c r="AT214" s="196" t="s">
        <v>123</v>
      </c>
      <c r="AU214" s="196" t="s">
        <v>87</v>
      </c>
      <c r="AY214" s="16" t="s">
        <v>120</v>
      </c>
      <c r="BE214" s="197">
        <f>IF(N214="základní",J214,0)</f>
        <v>0</v>
      </c>
      <c r="BF214" s="197">
        <f>IF(N214="snížená",J214,0)</f>
        <v>0</v>
      </c>
      <c r="BG214" s="197">
        <f>IF(N214="zákl. přenesená",J214,0)</f>
        <v>0</v>
      </c>
      <c r="BH214" s="197">
        <f>IF(N214="sníž. přenesená",J214,0)</f>
        <v>0</v>
      </c>
      <c r="BI214" s="197">
        <f>IF(N214="nulová",J214,0)</f>
        <v>0</v>
      </c>
      <c r="BJ214" s="16" t="s">
        <v>85</v>
      </c>
      <c r="BK214" s="197">
        <f>ROUND(I214*H214,2)</f>
        <v>0</v>
      </c>
      <c r="BL214" s="16" t="s">
        <v>128</v>
      </c>
      <c r="BM214" s="196" t="s">
        <v>318</v>
      </c>
    </row>
    <row r="215" spans="1:65" s="2" customFormat="1" ht="48">
      <c r="A215" s="33"/>
      <c r="B215" s="34"/>
      <c r="C215" s="35"/>
      <c r="D215" s="198" t="s">
        <v>130</v>
      </c>
      <c r="E215" s="35"/>
      <c r="F215" s="199" t="s">
        <v>319</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130</v>
      </c>
      <c r="AU215" s="16" t="s">
        <v>87</v>
      </c>
    </row>
    <row r="216" spans="1:65" s="2" customFormat="1" ht="19.2">
      <c r="A216" s="33"/>
      <c r="B216" s="34"/>
      <c r="C216" s="35"/>
      <c r="D216" s="198" t="s">
        <v>186</v>
      </c>
      <c r="E216" s="35"/>
      <c r="F216" s="214" t="s">
        <v>266</v>
      </c>
      <c r="G216" s="35"/>
      <c r="H216" s="35"/>
      <c r="I216" s="200"/>
      <c r="J216" s="35"/>
      <c r="K216" s="35"/>
      <c r="L216" s="38"/>
      <c r="M216" s="201"/>
      <c r="N216" s="202"/>
      <c r="O216" s="70"/>
      <c r="P216" s="70"/>
      <c r="Q216" s="70"/>
      <c r="R216" s="70"/>
      <c r="S216" s="70"/>
      <c r="T216" s="71"/>
      <c r="U216" s="33"/>
      <c r="V216" s="33"/>
      <c r="W216" s="33"/>
      <c r="X216" s="33"/>
      <c r="Y216" s="33"/>
      <c r="Z216" s="33"/>
      <c r="AA216" s="33"/>
      <c r="AB216" s="33"/>
      <c r="AC216" s="33"/>
      <c r="AD216" s="33"/>
      <c r="AE216" s="33"/>
      <c r="AT216" s="16" t="s">
        <v>186</v>
      </c>
      <c r="AU216" s="16" t="s">
        <v>87</v>
      </c>
    </row>
    <row r="217" spans="1:65" s="2" customFormat="1" ht="16.5" customHeight="1">
      <c r="A217" s="33"/>
      <c r="B217" s="34"/>
      <c r="C217" s="185" t="s">
        <v>320</v>
      </c>
      <c r="D217" s="185" t="s">
        <v>123</v>
      </c>
      <c r="E217" s="186" t="s">
        <v>321</v>
      </c>
      <c r="F217" s="187" t="s">
        <v>322</v>
      </c>
      <c r="G217" s="188" t="s">
        <v>229</v>
      </c>
      <c r="H217" s="189">
        <v>0.1</v>
      </c>
      <c r="I217" s="190"/>
      <c r="J217" s="191">
        <f>ROUND(I217*H217,2)</f>
        <v>0</v>
      </c>
      <c r="K217" s="187" t="s">
        <v>127</v>
      </c>
      <c r="L217" s="38"/>
      <c r="M217" s="192" t="s">
        <v>1</v>
      </c>
      <c r="N217" s="193" t="s">
        <v>42</v>
      </c>
      <c r="O217" s="70"/>
      <c r="P217" s="194">
        <f>O217*H217</f>
        <v>0</v>
      </c>
      <c r="Q217" s="194">
        <v>0</v>
      </c>
      <c r="R217" s="194">
        <f>Q217*H217</f>
        <v>0</v>
      </c>
      <c r="S217" s="194">
        <v>0</v>
      </c>
      <c r="T217" s="195">
        <f>S217*H217</f>
        <v>0</v>
      </c>
      <c r="U217" s="33"/>
      <c r="V217" s="33"/>
      <c r="W217" s="33"/>
      <c r="X217" s="33"/>
      <c r="Y217" s="33"/>
      <c r="Z217" s="33"/>
      <c r="AA217" s="33"/>
      <c r="AB217" s="33"/>
      <c r="AC217" s="33"/>
      <c r="AD217" s="33"/>
      <c r="AE217" s="33"/>
      <c r="AR217" s="196" t="s">
        <v>128</v>
      </c>
      <c r="AT217" s="196" t="s">
        <v>123</v>
      </c>
      <c r="AU217" s="196" t="s">
        <v>87</v>
      </c>
      <c r="AY217" s="16" t="s">
        <v>120</v>
      </c>
      <c r="BE217" s="197">
        <f>IF(N217="základní",J217,0)</f>
        <v>0</v>
      </c>
      <c r="BF217" s="197">
        <f>IF(N217="snížená",J217,0)</f>
        <v>0</v>
      </c>
      <c r="BG217" s="197">
        <f>IF(N217="zákl. přenesená",J217,0)</f>
        <v>0</v>
      </c>
      <c r="BH217" s="197">
        <f>IF(N217="sníž. přenesená",J217,0)</f>
        <v>0</v>
      </c>
      <c r="BI217" s="197">
        <f>IF(N217="nulová",J217,0)</f>
        <v>0</v>
      </c>
      <c r="BJ217" s="16" t="s">
        <v>85</v>
      </c>
      <c r="BK217" s="197">
        <f>ROUND(I217*H217,2)</f>
        <v>0</v>
      </c>
      <c r="BL217" s="16" t="s">
        <v>128</v>
      </c>
      <c r="BM217" s="196" t="s">
        <v>323</v>
      </c>
    </row>
    <row r="218" spans="1:65" s="2" customFormat="1" ht="48">
      <c r="A218" s="33"/>
      <c r="B218" s="34"/>
      <c r="C218" s="35"/>
      <c r="D218" s="198" t="s">
        <v>130</v>
      </c>
      <c r="E218" s="35"/>
      <c r="F218" s="199" t="s">
        <v>324</v>
      </c>
      <c r="G218" s="35"/>
      <c r="H218" s="35"/>
      <c r="I218" s="200"/>
      <c r="J218" s="35"/>
      <c r="K218" s="35"/>
      <c r="L218" s="38"/>
      <c r="M218" s="201"/>
      <c r="N218" s="202"/>
      <c r="O218" s="70"/>
      <c r="P218" s="70"/>
      <c r="Q218" s="70"/>
      <c r="R218" s="70"/>
      <c r="S218" s="70"/>
      <c r="T218" s="71"/>
      <c r="U218" s="33"/>
      <c r="V218" s="33"/>
      <c r="W218" s="33"/>
      <c r="X218" s="33"/>
      <c r="Y218" s="33"/>
      <c r="Z218" s="33"/>
      <c r="AA218" s="33"/>
      <c r="AB218" s="33"/>
      <c r="AC218" s="33"/>
      <c r="AD218" s="33"/>
      <c r="AE218" s="33"/>
      <c r="AT218" s="16" t="s">
        <v>130</v>
      </c>
      <c r="AU218" s="16" t="s">
        <v>87</v>
      </c>
    </row>
    <row r="219" spans="1:65" s="2" customFormat="1" ht="19.2">
      <c r="A219" s="33"/>
      <c r="B219" s="34"/>
      <c r="C219" s="35"/>
      <c r="D219" s="198" t="s">
        <v>186</v>
      </c>
      <c r="E219" s="35"/>
      <c r="F219" s="214" t="s">
        <v>266</v>
      </c>
      <c r="G219" s="35"/>
      <c r="H219" s="35"/>
      <c r="I219" s="200"/>
      <c r="J219" s="35"/>
      <c r="K219" s="35"/>
      <c r="L219" s="38"/>
      <c r="M219" s="201"/>
      <c r="N219" s="202"/>
      <c r="O219" s="70"/>
      <c r="P219" s="70"/>
      <c r="Q219" s="70"/>
      <c r="R219" s="70"/>
      <c r="S219" s="70"/>
      <c r="T219" s="71"/>
      <c r="U219" s="33"/>
      <c r="V219" s="33"/>
      <c r="W219" s="33"/>
      <c r="X219" s="33"/>
      <c r="Y219" s="33"/>
      <c r="Z219" s="33"/>
      <c r="AA219" s="33"/>
      <c r="AB219" s="33"/>
      <c r="AC219" s="33"/>
      <c r="AD219" s="33"/>
      <c r="AE219" s="33"/>
      <c r="AT219" s="16" t="s">
        <v>186</v>
      </c>
      <c r="AU219" s="16" t="s">
        <v>87</v>
      </c>
    </row>
    <row r="220" spans="1:65" s="2" customFormat="1" ht="16.5" customHeight="1">
      <c r="A220" s="33"/>
      <c r="B220" s="34"/>
      <c r="C220" s="185" t="s">
        <v>325</v>
      </c>
      <c r="D220" s="185" t="s">
        <v>123</v>
      </c>
      <c r="E220" s="186" t="s">
        <v>177</v>
      </c>
      <c r="F220" s="187" t="s">
        <v>178</v>
      </c>
      <c r="G220" s="188" t="s">
        <v>172</v>
      </c>
      <c r="H220" s="189">
        <v>70</v>
      </c>
      <c r="I220" s="190"/>
      <c r="J220" s="191">
        <f>ROUND(I220*H220,2)</f>
        <v>0</v>
      </c>
      <c r="K220" s="187" t="s">
        <v>127</v>
      </c>
      <c r="L220" s="38"/>
      <c r="M220" s="192" t="s">
        <v>1</v>
      </c>
      <c r="N220" s="193" t="s">
        <v>42</v>
      </c>
      <c r="O220" s="70"/>
      <c r="P220" s="194">
        <f>O220*H220</f>
        <v>0</v>
      </c>
      <c r="Q220" s="194">
        <v>0</v>
      </c>
      <c r="R220" s="194">
        <f>Q220*H220</f>
        <v>0</v>
      </c>
      <c r="S220" s="194">
        <v>0</v>
      </c>
      <c r="T220" s="195">
        <f>S220*H220</f>
        <v>0</v>
      </c>
      <c r="U220" s="33"/>
      <c r="V220" s="33"/>
      <c r="W220" s="33"/>
      <c r="X220" s="33"/>
      <c r="Y220" s="33"/>
      <c r="Z220" s="33"/>
      <c r="AA220" s="33"/>
      <c r="AB220" s="33"/>
      <c r="AC220" s="33"/>
      <c r="AD220" s="33"/>
      <c r="AE220" s="33"/>
      <c r="AR220" s="196" t="s">
        <v>128</v>
      </c>
      <c r="AT220" s="196" t="s">
        <v>123</v>
      </c>
      <c r="AU220" s="196" t="s">
        <v>87</v>
      </c>
      <c r="AY220" s="16" t="s">
        <v>120</v>
      </c>
      <c r="BE220" s="197">
        <f>IF(N220="základní",J220,0)</f>
        <v>0</v>
      </c>
      <c r="BF220" s="197">
        <f>IF(N220="snížená",J220,0)</f>
        <v>0</v>
      </c>
      <c r="BG220" s="197">
        <f>IF(N220="zákl. přenesená",J220,0)</f>
        <v>0</v>
      </c>
      <c r="BH220" s="197">
        <f>IF(N220="sníž. přenesená",J220,0)</f>
        <v>0</v>
      </c>
      <c r="BI220" s="197">
        <f>IF(N220="nulová",J220,0)</f>
        <v>0</v>
      </c>
      <c r="BJ220" s="16" t="s">
        <v>85</v>
      </c>
      <c r="BK220" s="197">
        <f>ROUND(I220*H220,2)</f>
        <v>0</v>
      </c>
      <c r="BL220" s="16" t="s">
        <v>128</v>
      </c>
      <c r="BM220" s="196" t="s">
        <v>326</v>
      </c>
    </row>
    <row r="221" spans="1:65" s="2" customFormat="1" ht="28.8">
      <c r="A221" s="33"/>
      <c r="B221" s="34"/>
      <c r="C221" s="35"/>
      <c r="D221" s="198" t="s">
        <v>130</v>
      </c>
      <c r="E221" s="35"/>
      <c r="F221" s="199" t="s">
        <v>180</v>
      </c>
      <c r="G221" s="35"/>
      <c r="H221" s="35"/>
      <c r="I221" s="200"/>
      <c r="J221" s="35"/>
      <c r="K221" s="35"/>
      <c r="L221" s="38"/>
      <c r="M221" s="201"/>
      <c r="N221" s="202"/>
      <c r="O221" s="70"/>
      <c r="P221" s="70"/>
      <c r="Q221" s="70"/>
      <c r="R221" s="70"/>
      <c r="S221" s="70"/>
      <c r="T221" s="71"/>
      <c r="U221" s="33"/>
      <c r="V221" s="33"/>
      <c r="W221" s="33"/>
      <c r="X221" s="33"/>
      <c r="Y221" s="33"/>
      <c r="Z221" s="33"/>
      <c r="AA221" s="33"/>
      <c r="AB221" s="33"/>
      <c r="AC221" s="33"/>
      <c r="AD221" s="33"/>
      <c r="AE221" s="33"/>
      <c r="AT221" s="16" t="s">
        <v>130</v>
      </c>
      <c r="AU221" s="16" t="s">
        <v>87</v>
      </c>
    </row>
    <row r="222" spans="1:65" s="2" customFormat="1" ht="16.5" customHeight="1">
      <c r="A222" s="33"/>
      <c r="B222" s="34"/>
      <c r="C222" s="185" t="s">
        <v>327</v>
      </c>
      <c r="D222" s="185" t="s">
        <v>123</v>
      </c>
      <c r="E222" s="186" t="s">
        <v>328</v>
      </c>
      <c r="F222" s="187" t="s">
        <v>329</v>
      </c>
      <c r="G222" s="188" t="s">
        <v>229</v>
      </c>
      <c r="H222" s="189">
        <v>0.79500000000000004</v>
      </c>
      <c r="I222" s="190"/>
      <c r="J222" s="191">
        <f>ROUND(I222*H222,2)</f>
        <v>0</v>
      </c>
      <c r="K222" s="187" t="s">
        <v>127</v>
      </c>
      <c r="L222" s="38"/>
      <c r="M222" s="192" t="s">
        <v>1</v>
      </c>
      <c r="N222" s="193" t="s">
        <v>42</v>
      </c>
      <c r="O222" s="70"/>
      <c r="P222" s="194">
        <f>O222*H222</f>
        <v>0</v>
      </c>
      <c r="Q222" s="194">
        <v>0</v>
      </c>
      <c r="R222" s="194">
        <f>Q222*H222</f>
        <v>0</v>
      </c>
      <c r="S222" s="194">
        <v>0</v>
      </c>
      <c r="T222" s="195">
        <f>S222*H222</f>
        <v>0</v>
      </c>
      <c r="U222" s="33"/>
      <c r="V222" s="33"/>
      <c r="W222" s="33"/>
      <c r="X222" s="33"/>
      <c r="Y222" s="33"/>
      <c r="Z222" s="33"/>
      <c r="AA222" s="33"/>
      <c r="AB222" s="33"/>
      <c r="AC222" s="33"/>
      <c r="AD222" s="33"/>
      <c r="AE222" s="33"/>
      <c r="AR222" s="196" t="s">
        <v>128</v>
      </c>
      <c r="AT222" s="196" t="s">
        <v>123</v>
      </c>
      <c r="AU222" s="196" t="s">
        <v>87</v>
      </c>
      <c r="AY222" s="16" t="s">
        <v>120</v>
      </c>
      <c r="BE222" s="197">
        <f>IF(N222="základní",J222,0)</f>
        <v>0</v>
      </c>
      <c r="BF222" s="197">
        <f>IF(N222="snížená",J222,0)</f>
        <v>0</v>
      </c>
      <c r="BG222" s="197">
        <f>IF(N222="zákl. přenesená",J222,0)</f>
        <v>0</v>
      </c>
      <c r="BH222" s="197">
        <f>IF(N222="sníž. přenesená",J222,0)</f>
        <v>0</v>
      </c>
      <c r="BI222" s="197">
        <f>IF(N222="nulová",J222,0)</f>
        <v>0</v>
      </c>
      <c r="BJ222" s="16" t="s">
        <v>85</v>
      </c>
      <c r="BK222" s="197">
        <f>ROUND(I222*H222,2)</f>
        <v>0</v>
      </c>
      <c r="BL222" s="16" t="s">
        <v>128</v>
      </c>
      <c r="BM222" s="196" t="s">
        <v>330</v>
      </c>
    </row>
    <row r="223" spans="1:65" s="2" customFormat="1" ht="19.2">
      <c r="A223" s="33"/>
      <c r="B223" s="34"/>
      <c r="C223" s="35"/>
      <c r="D223" s="198" t="s">
        <v>130</v>
      </c>
      <c r="E223" s="35"/>
      <c r="F223" s="199" t="s">
        <v>331</v>
      </c>
      <c r="G223" s="35"/>
      <c r="H223" s="35"/>
      <c r="I223" s="200"/>
      <c r="J223" s="35"/>
      <c r="K223" s="35"/>
      <c r="L223" s="38"/>
      <c r="M223" s="201"/>
      <c r="N223" s="202"/>
      <c r="O223" s="70"/>
      <c r="P223" s="70"/>
      <c r="Q223" s="70"/>
      <c r="R223" s="70"/>
      <c r="S223" s="70"/>
      <c r="T223" s="71"/>
      <c r="U223" s="33"/>
      <c r="V223" s="33"/>
      <c r="W223" s="33"/>
      <c r="X223" s="33"/>
      <c r="Y223" s="33"/>
      <c r="Z223" s="33"/>
      <c r="AA223" s="33"/>
      <c r="AB223" s="33"/>
      <c r="AC223" s="33"/>
      <c r="AD223" s="33"/>
      <c r="AE223" s="33"/>
      <c r="AT223" s="16" t="s">
        <v>130</v>
      </c>
      <c r="AU223" s="16" t="s">
        <v>87</v>
      </c>
    </row>
    <row r="224" spans="1:65" s="2" customFormat="1" ht="19.2">
      <c r="A224" s="33"/>
      <c r="B224" s="34"/>
      <c r="C224" s="35"/>
      <c r="D224" s="198" t="s">
        <v>186</v>
      </c>
      <c r="E224" s="35"/>
      <c r="F224" s="214" t="s">
        <v>266</v>
      </c>
      <c r="G224" s="35"/>
      <c r="H224" s="35"/>
      <c r="I224" s="200"/>
      <c r="J224" s="35"/>
      <c r="K224" s="35"/>
      <c r="L224" s="38"/>
      <c r="M224" s="201"/>
      <c r="N224" s="202"/>
      <c r="O224" s="70"/>
      <c r="P224" s="70"/>
      <c r="Q224" s="70"/>
      <c r="R224" s="70"/>
      <c r="S224" s="70"/>
      <c r="T224" s="71"/>
      <c r="U224" s="33"/>
      <c r="V224" s="33"/>
      <c r="W224" s="33"/>
      <c r="X224" s="33"/>
      <c r="Y224" s="33"/>
      <c r="Z224" s="33"/>
      <c r="AA224" s="33"/>
      <c r="AB224" s="33"/>
      <c r="AC224" s="33"/>
      <c r="AD224" s="33"/>
      <c r="AE224" s="33"/>
      <c r="AT224" s="16" t="s">
        <v>186</v>
      </c>
      <c r="AU224" s="16" t="s">
        <v>87</v>
      </c>
    </row>
    <row r="225" spans="1:65" s="2" customFormat="1" ht="16.5" customHeight="1">
      <c r="A225" s="33"/>
      <c r="B225" s="34"/>
      <c r="C225" s="185" t="s">
        <v>332</v>
      </c>
      <c r="D225" s="185" t="s">
        <v>123</v>
      </c>
      <c r="E225" s="186" t="s">
        <v>333</v>
      </c>
      <c r="F225" s="187" t="s">
        <v>334</v>
      </c>
      <c r="G225" s="188" t="s">
        <v>172</v>
      </c>
      <c r="H225" s="189">
        <v>108.9</v>
      </c>
      <c r="I225" s="190"/>
      <c r="J225" s="191">
        <f>ROUND(I225*H225,2)</f>
        <v>0</v>
      </c>
      <c r="K225" s="187" t="s">
        <v>127</v>
      </c>
      <c r="L225" s="38"/>
      <c r="M225" s="192" t="s">
        <v>1</v>
      </c>
      <c r="N225" s="193" t="s">
        <v>42</v>
      </c>
      <c r="O225" s="70"/>
      <c r="P225" s="194">
        <f>O225*H225</f>
        <v>0</v>
      </c>
      <c r="Q225" s="194">
        <v>0</v>
      </c>
      <c r="R225" s="194">
        <f>Q225*H225</f>
        <v>0</v>
      </c>
      <c r="S225" s="194">
        <v>0</v>
      </c>
      <c r="T225" s="195">
        <f>S225*H225</f>
        <v>0</v>
      </c>
      <c r="U225" s="33"/>
      <c r="V225" s="33"/>
      <c r="W225" s="33"/>
      <c r="X225" s="33"/>
      <c r="Y225" s="33"/>
      <c r="Z225" s="33"/>
      <c r="AA225" s="33"/>
      <c r="AB225" s="33"/>
      <c r="AC225" s="33"/>
      <c r="AD225" s="33"/>
      <c r="AE225" s="33"/>
      <c r="AR225" s="196" t="s">
        <v>128</v>
      </c>
      <c r="AT225" s="196" t="s">
        <v>123</v>
      </c>
      <c r="AU225" s="196" t="s">
        <v>87</v>
      </c>
      <c r="AY225" s="16" t="s">
        <v>120</v>
      </c>
      <c r="BE225" s="197">
        <f>IF(N225="základní",J225,0)</f>
        <v>0</v>
      </c>
      <c r="BF225" s="197">
        <f>IF(N225="snížená",J225,0)</f>
        <v>0</v>
      </c>
      <c r="BG225" s="197">
        <f>IF(N225="zákl. přenesená",J225,0)</f>
        <v>0</v>
      </c>
      <c r="BH225" s="197">
        <f>IF(N225="sníž. přenesená",J225,0)</f>
        <v>0</v>
      </c>
      <c r="BI225" s="197">
        <f>IF(N225="nulová",J225,0)</f>
        <v>0</v>
      </c>
      <c r="BJ225" s="16" t="s">
        <v>85</v>
      </c>
      <c r="BK225" s="197">
        <f>ROUND(I225*H225,2)</f>
        <v>0</v>
      </c>
      <c r="BL225" s="16" t="s">
        <v>128</v>
      </c>
      <c r="BM225" s="196" t="s">
        <v>335</v>
      </c>
    </row>
    <row r="226" spans="1:65" s="2" customFormat="1" ht="28.8">
      <c r="A226" s="33"/>
      <c r="B226" s="34"/>
      <c r="C226" s="35"/>
      <c r="D226" s="198" t="s">
        <v>130</v>
      </c>
      <c r="E226" s="35"/>
      <c r="F226" s="199" t="s">
        <v>336</v>
      </c>
      <c r="G226" s="35"/>
      <c r="H226" s="35"/>
      <c r="I226" s="200"/>
      <c r="J226" s="35"/>
      <c r="K226" s="35"/>
      <c r="L226" s="38"/>
      <c r="M226" s="201"/>
      <c r="N226" s="202"/>
      <c r="O226" s="70"/>
      <c r="P226" s="70"/>
      <c r="Q226" s="70"/>
      <c r="R226" s="70"/>
      <c r="S226" s="70"/>
      <c r="T226" s="71"/>
      <c r="U226" s="33"/>
      <c r="V226" s="33"/>
      <c r="W226" s="33"/>
      <c r="X226" s="33"/>
      <c r="Y226" s="33"/>
      <c r="Z226" s="33"/>
      <c r="AA226" s="33"/>
      <c r="AB226" s="33"/>
      <c r="AC226" s="33"/>
      <c r="AD226" s="33"/>
      <c r="AE226" s="33"/>
      <c r="AT226" s="16" t="s">
        <v>130</v>
      </c>
      <c r="AU226" s="16" t="s">
        <v>87</v>
      </c>
    </row>
    <row r="227" spans="1:65" s="13" customFormat="1" ht="10.199999999999999">
      <c r="B227" s="203"/>
      <c r="C227" s="204"/>
      <c r="D227" s="198" t="s">
        <v>132</v>
      </c>
      <c r="E227" s="205" t="s">
        <v>1</v>
      </c>
      <c r="F227" s="206" t="s">
        <v>337</v>
      </c>
      <c r="G227" s="204"/>
      <c r="H227" s="207">
        <v>108.9</v>
      </c>
      <c r="I227" s="208"/>
      <c r="J227" s="204"/>
      <c r="K227" s="204"/>
      <c r="L227" s="209"/>
      <c r="M227" s="210"/>
      <c r="N227" s="211"/>
      <c r="O227" s="211"/>
      <c r="P227" s="211"/>
      <c r="Q227" s="211"/>
      <c r="R227" s="211"/>
      <c r="S227" s="211"/>
      <c r="T227" s="212"/>
      <c r="AT227" s="213" t="s">
        <v>132</v>
      </c>
      <c r="AU227" s="213" t="s">
        <v>87</v>
      </c>
      <c r="AV227" s="13" t="s">
        <v>87</v>
      </c>
      <c r="AW227" s="13" t="s">
        <v>34</v>
      </c>
      <c r="AX227" s="13" t="s">
        <v>85</v>
      </c>
      <c r="AY227" s="213" t="s">
        <v>120</v>
      </c>
    </row>
    <row r="228" spans="1:65" s="2" customFormat="1" ht="16.5" customHeight="1">
      <c r="A228" s="33"/>
      <c r="B228" s="34"/>
      <c r="C228" s="185" t="s">
        <v>338</v>
      </c>
      <c r="D228" s="185" t="s">
        <v>123</v>
      </c>
      <c r="E228" s="186" t="s">
        <v>339</v>
      </c>
      <c r="F228" s="187" t="s">
        <v>340</v>
      </c>
      <c r="G228" s="188" t="s">
        <v>126</v>
      </c>
      <c r="H228" s="189">
        <v>1089</v>
      </c>
      <c r="I228" s="190"/>
      <c r="J228" s="191">
        <f>ROUND(I228*H228,2)</f>
        <v>0</v>
      </c>
      <c r="K228" s="187" t="s">
        <v>127</v>
      </c>
      <c r="L228" s="38"/>
      <c r="M228" s="192" t="s">
        <v>1</v>
      </c>
      <c r="N228" s="193" t="s">
        <v>42</v>
      </c>
      <c r="O228" s="70"/>
      <c r="P228" s="194">
        <f>O228*H228</f>
        <v>0</v>
      </c>
      <c r="Q228" s="194">
        <v>0</v>
      </c>
      <c r="R228" s="194">
        <f>Q228*H228</f>
        <v>0</v>
      </c>
      <c r="S228" s="194">
        <v>0</v>
      </c>
      <c r="T228" s="195">
        <f>S228*H228</f>
        <v>0</v>
      </c>
      <c r="U228" s="33"/>
      <c r="V228" s="33"/>
      <c r="W228" s="33"/>
      <c r="X228" s="33"/>
      <c r="Y228" s="33"/>
      <c r="Z228" s="33"/>
      <c r="AA228" s="33"/>
      <c r="AB228" s="33"/>
      <c r="AC228" s="33"/>
      <c r="AD228" s="33"/>
      <c r="AE228" s="33"/>
      <c r="AR228" s="196" t="s">
        <v>128</v>
      </c>
      <c r="AT228" s="196" t="s">
        <v>123</v>
      </c>
      <c r="AU228" s="196" t="s">
        <v>87</v>
      </c>
      <c r="AY228" s="16" t="s">
        <v>120</v>
      </c>
      <c r="BE228" s="197">
        <f>IF(N228="základní",J228,0)</f>
        <v>0</v>
      </c>
      <c r="BF228" s="197">
        <f>IF(N228="snížená",J228,0)</f>
        <v>0</v>
      </c>
      <c r="BG228" s="197">
        <f>IF(N228="zákl. přenesená",J228,0)</f>
        <v>0</v>
      </c>
      <c r="BH228" s="197">
        <f>IF(N228="sníž. přenesená",J228,0)</f>
        <v>0</v>
      </c>
      <c r="BI228" s="197">
        <f>IF(N228="nulová",J228,0)</f>
        <v>0</v>
      </c>
      <c r="BJ228" s="16" t="s">
        <v>85</v>
      </c>
      <c r="BK228" s="197">
        <f>ROUND(I228*H228,2)</f>
        <v>0</v>
      </c>
      <c r="BL228" s="16" t="s">
        <v>128</v>
      </c>
      <c r="BM228" s="196" t="s">
        <v>341</v>
      </c>
    </row>
    <row r="229" spans="1:65" s="2" customFormat="1" ht="28.8">
      <c r="A229" s="33"/>
      <c r="B229" s="34"/>
      <c r="C229" s="35"/>
      <c r="D229" s="198" t="s">
        <v>130</v>
      </c>
      <c r="E229" s="35"/>
      <c r="F229" s="199" t="s">
        <v>342</v>
      </c>
      <c r="G229" s="35"/>
      <c r="H229" s="35"/>
      <c r="I229" s="200"/>
      <c r="J229" s="35"/>
      <c r="K229" s="35"/>
      <c r="L229" s="38"/>
      <c r="M229" s="201"/>
      <c r="N229" s="202"/>
      <c r="O229" s="70"/>
      <c r="P229" s="70"/>
      <c r="Q229" s="70"/>
      <c r="R229" s="70"/>
      <c r="S229" s="70"/>
      <c r="T229" s="71"/>
      <c r="U229" s="33"/>
      <c r="V229" s="33"/>
      <c r="W229" s="33"/>
      <c r="X229" s="33"/>
      <c r="Y229" s="33"/>
      <c r="Z229" s="33"/>
      <c r="AA229" s="33"/>
      <c r="AB229" s="33"/>
      <c r="AC229" s="33"/>
      <c r="AD229" s="33"/>
      <c r="AE229" s="33"/>
      <c r="AT229" s="16" t="s">
        <v>130</v>
      </c>
      <c r="AU229" s="16" t="s">
        <v>87</v>
      </c>
    </row>
    <row r="230" spans="1:65" s="13" customFormat="1" ht="10.199999999999999">
      <c r="B230" s="203"/>
      <c r="C230" s="204"/>
      <c r="D230" s="198" t="s">
        <v>132</v>
      </c>
      <c r="E230" s="205" t="s">
        <v>1</v>
      </c>
      <c r="F230" s="206" t="s">
        <v>343</v>
      </c>
      <c r="G230" s="204"/>
      <c r="H230" s="207">
        <v>1089</v>
      </c>
      <c r="I230" s="208"/>
      <c r="J230" s="204"/>
      <c r="K230" s="204"/>
      <c r="L230" s="209"/>
      <c r="M230" s="210"/>
      <c r="N230" s="211"/>
      <c r="O230" s="211"/>
      <c r="P230" s="211"/>
      <c r="Q230" s="211"/>
      <c r="R230" s="211"/>
      <c r="S230" s="211"/>
      <c r="T230" s="212"/>
      <c r="AT230" s="213" t="s">
        <v>132</v>
      </c>
      <c r="AU230" s="213" t="s">
        <v>87</v>
      </c>
      <c r="AV230" s="13" t="s">
        <v>87</v>
      </c>
      <c r="AW230" s="13" t="s">
        <v>34</v>
      </c>
      <c r="AX230" s="13" t="s">
        <v>85</v>
      </c>
      <c r="AY230" s="213" t="s">
        <v>120</v>
      </c>
    </row>
    <row r="231" spans="1:65" s="2" customFormat="1" ht="16.5" customHeight="1">
      <c r="A231" s="33"/>
      <c r="B231" s="34"/>
      <c r="C231" s="185" t="s">
        <v>344</v>
      </c>
      <c r="D231" s="185" t="s">
        <v>123</v>
      </c>
      <c r="E231" s="186" t="s">
        <v>345</v>
      </c>
      <c r="F231" s="187" t="s">
        <v>346</v>
      </c>
      <c r="G231" s="188" t="s">
        <v>229</v>
      </c>
      <c r="H231" s="189">
        <v>0.36599999999999999</v>
      </c>
      <c r="I231" s="190"/>
      <c r="J231" s="191">
        <f>ROUND(I231*H231,2)</f>
        <v>0</v>
      </c>
      <c r="K231" s="187" t="s">
        <v>127</v>
      </c>
      <c r="L231" s="38"/>
      <c r="M231" s="192" t="s">
        <v>1</v>
      </c>
      <c r="N231" s="193" t="s">
        <v>42</v>
      </c>
      <c r="O231" s="70"/>
      <c r="P231" s="194">
        <f>O231*H231</f>
        <v>0</v>
      </c>
      <c r="Q231" s="194">
        <v>0</v>
      </c>
      <c r="R231" s="194">
        <f>Q231*H231</f>
        <v>0</v>
      </c>
      <c r="S231" s="194">
        <v>0</v>
      </c>
      <c r="T231" s="195">
        <f>S231*H231</f>
        <v>0</v>
      </c>
      <c r="U231" s="33"/>
      <c r="V231" s="33"/>
      <c r="W231" s="33"/>
      <c r="X231" s="33"/>
      <c r="Y231" s="33"/>
      <c r="Z231" s="33"/>
      <c r="AA231" s="33"/>
      <c r="AB231" s="33"/>
      <c r="AC231" s="33"/>
      <c r="AD231" s="33"/>
      <c r="AE231" s="33"/>
      <c r="AR231" s="196" t="s">
        <v>128</v>
      </c>
      <c r="AT231" s="196" t="s">
        <v>123</v>
      </c>
      <c r="AU231" s="196" t="s">
        <v>87</v>
      </c>
      <c r="AY231" s="16" t="s">
        <v>120</v>
      </c>
      <c r="BE231" s="197">
        <f>IF(N231="základní",J231,0)</f>
        <v>0</v>
      </c>
      <c r="BF231" s="197">
        <f>IF(N231="snížená",J231,0)</f>
        <v>0</v>
      </c>
      <c r="BG231" s="197">
        <f>IF(N231="zákl. přenesená",J231,0)</f>
        <v>0</v>
      </c>
      <c r="BH231" s="197">
        <f>IF(N231="sníž. přenesená",J231,0)</f>
        <v>0</v>
      </c>
      <c r="BI231" s="197">
        <f>IF(N231="nulová",J231,0)</f>
        <v>0</v>
      </c>
      <c r="BJ231" s="16" t="s">
        <v>85</v>
      </c>
      <c r="BK231" s="197">
        <f>ROUND(I231*H231,2)</f>
        <v>0</v>
      </c>
      <c r="BL231" s="16" t="s">
        <v>128</v>
      </c>
      <c r="BM231" s="196" t="s">
        <v>347</v>
      </c>
    </row>
    <row r="232" spans="1:65" s="2" customFormat="1" ht="28.8">
      <c r="A232" s="33"/>
      <c r="B232" s="34"/>
      <c r="C232" s="35"/>
      <c r="D232" s="198" t="s">
        <v>130</v>
      </c>
      <c r="E232" s="35"/>
      <c r="F232" s="199" t="s">
        <v>348</v>
      </c>
      <c r="G232" s="35"/>
      <c r="H232" s="35"/>
      <c r="I232" s="200"/>
      <c r="J232" s="35"/>
      <c r="K232" s="35"/>
      <c r="L232" s="38"/>
      <c r="M232" s="201"/>
      <c r="N232" s="202"/>
      <c r="O232" s="70"/>
      <c r="P232" s="70"/>
      <c r="Q232" s="70"/>
      <c r="R232" s="70"/>
      <c r="S232" s="70"/>
      <c r="T232" s="71"/>
      <c r="U232" s="33"/>
      <c r="V232" s="33"/>
      <c r="W232" s="33"/>
      <c r="X232" s="33"/>
      <c r="Y232" s="33"/>
      <c r="Z232" s="33"/>
      <c r="AA232" s="33"/>
      <c r="AB232" s="33"/>
      <c r="AC232" s="33"/>
      <c r="AD232" s="33"/>
      <c r="AE232" s="33"/>
      <c r="AT232" s="16" t="s">
        <v>130</v>
      </c>
      <c r="AU232" s="16" t="s">
        <v>87</v>
      </c>
    </row>
    <row r="233" spans="1:65" s="2" customFormat="1" ht="16.5" customHeight="1">
      <c r="A233" s="33"/>
      <c r="B233" s="34"/>
      <c r="C233" s="185" t="s">
        <v>349</v>
      </c>
      <c r="D233" s="185" t="s">
        <v>123</v>
      </c>
      <c r="E233" s="186" t="s">
        <v>350</v>
      </c>
      <c r="F233" s="187" t="s">
        <v>351</v>
      </c>
      <c r="G233" s="188" t="s">
        <v>229</v>
      </c>
      <c r="H233" s="189">
        <v>3.0000000000000001E-3</v>
      </c>
      <c r="I233" s="190"/>
      <c r="J233" s="191">
        <f>ROUND(I233*H233,2)</f>
        <v>0</v>
      </c>
      <c r="K233" s="187" t="s">
        <v>127</v>
      </c>
      <c r="L233" s="38"/>
      <c r="M233" s="192" t="s">
        <v>1</v>
      </c>
      <c r="N233" s="193" t="s">
        <v>42</v>
      </c>
      <c r="O233" s="70"/>
      <c r="P233" s="194">
        <f>O233*H233</f>
        <v>0</v>
      </c>
      <c r="Q233" s="194">
        <v>0</v>
      </c>
      <c r="R233" s="194">
        <f>Q233*H233</f>
        <v>0</v>
      </c>
      <c r="S233" s="194">
        <v>0</v>
      </c>
      <c r="T233" s="195">
        <f>S233*H233</f>
        <v>0</v>
      </c>
      <c r="U233" s="33"/>
      <c r="V233" s="33"/>
      <c r="W233" s="33"/>
      <c r="X233" s="33"/>
      <c r="Y233" s="33"/>
      <c r="Z233" s="33"/>
      <c r="AA233" s="33"/>
      <c r="AB233" s="33"/>
      <c r="AC233" s="33"/>
      <c r="AD233" s="33"/>
      <c r="AE233" s="33"/>
      <c r="AR233" s="196" t="s">
        <v>128</v>
      </c>
      <c r="AT233" s="196" t="s">
        <v>123</v>
      </c>
      <c r="AU233" s="196" t="s">
        <v>87</v>
      </c>
      <c r="AY233" s="16" t="s">
        <v>120</v>
      </c>
      <c r="BE233" s="197">
        <f>IF(N233="základní",J233,0)</f>
        <v>0</v>
      </c>
      <c r="BF233" s="197">
        <f>IF(N233="snížená",J233,0)</f>
        <v>0</v>
      </c>
      <c r="BG233" s="197">
        <f>IF(N233="zákl. přenesená",J233,0)</f>
        <v>0</v>
      </c>
      <c r="BH233" s="197">
        <f>IF(N233="sníž. přenesená",J233,0)</f>
        <v>0</v>
      </c>
      <c r="BI233" s="197">
        <f>IF(N233="nulová",J233,0)</f>
        <v>0</v>
      </c>
      <c r="BJ233" s="16" t="s">
        <v>85</v>
      </c>
      <c r="BK233" s="197">
        <f>ROUND(I233*H233,2)</f>
        <v>0</v>
      </c>
      <c r="BL233" s="16" t="s">
        <v>128</v>
      </c>
      <c r="BM233" s="196" t="s">
        <v>352</v>
      </c>
    </row>
    <row r="234" spans="1:65" s="2" customFormat="1" ht="28.8">
      <c r="A234" s="33"/>
      <c r="B234" s="34"/>
      <c r="C234" s="35"/>
      <c r="D234" s="198" t="s">
        <v>130</v>
      </c>
      <c r="E234" s="35"/>
      <c r="F234" s="199" t="s">
        <v>353</v>
      </c>
      <c r="G234" s="35"/>
      <c r="H234" s="35"/>
      <c r="I234" s="200"/>
      <c r="J234" s="35"/>
      <c r="K234" s="35"/>
      <c r="L234" s="38"/>
      <c r="M234" s="201"/>
      <c r="N234" s="202"/>
      <c r="O234" s="70"/>
      <c r="P234" s="70"/>
      <c r="Q234" s="70"/>
      <c r="R234" s="70"/>
      <c r="S234" s="70"/>
      <c r="T234" s="71"/>
      <c r="U234" s="33"/>
      <c r="V234" s="33"/>
      <c r="W234" s="33"/>
      <c r="X234" s="33"/>
      <c r="Y234" s="33"/>
      <c r="Z234" s="33"/>
      <c r="AA234" s="33"/>
      <c r="AB234" s="33"/>
      <c r="AC234" s="33"/>
      <c r="AD234" s="33"/>
      <c r="AE234" s="33"/>
      <c r="AT234" s="16" t="s">
        <v>130</v>
      </c>
      <c r="AU234" s="16" t="s">
        <v>87</v>
      </c>
    </row>
    <row r="235" spans="1:65" s="2" customFormat="1" ht="16.5" customHeight="1">
      <c r="A235" s="33"/>
      <c r="B235" s="34"/>
      <c r="C235" s="215" t="s">
        <v>354</v>
      </c>
      <c r="D235" s="215" t="s">
        <v>355</v>
      </c>
      <c r="E235" s="216" t="s">
        <v>356</v>
      </c>
      <c r="F235" s="217" t="s">
        <v>357</v>
      </c>
      <c r="G235" s="218" t="s">
        <v>210</v>
      </c>
      <c r="H235" s="219">
        <v>638.726</v>
      </c>
      <c r="I235" s="220"/>
      <c r="J235" s="221">
        <f>ROUND(I235*H235,2)</f>
        <v>0</v>
      </c>
      <c r="K235" s="217" t="s">
        <v>127</v>
      </c>
      <c r="L235" s="222"/>
      <c r="M235" s="223" t="s">
        <v>1</v>
      </c>
      <c r="N235" s="224" t="s">
        <v>42</v>
      </c>
      <c r="O235" s="70"/>
      <c r="P235" s="194">
        <f>O235*H235</f>
        <v>0</v>
      </c>
      <c r="Q235" s="194">
        <v>1</v>
      </c>
      <c r="R235" s="194">
        <f>Q235*H235</f>
        <v>638.726</v>
      </c>
      <c r="S235" s="194">
        <v>0</v>
      </c>
      <c r="T235" s="195">
        <f>S235*H235</f>
        <v>0</v>
      </c>
      <c r="U235" s="33"/>
      <c r="V235" s="33"/>
      <c r="W235" s="33"/>
      <c r="X235" s="33"/>
      <c r="Y235" s="33"/>
      <c r="Z235" s="33"/>
      <c r="AA235" s="33"/>
      <c r="AB235" s="33"/>
      <c r="AC235" s="33"/>
      <c r="AD235" s="33"/>
      <c r="AE235" s="33"/>
      <c r="AR235" s="196" t="s">
        <v>358</v>
      </c>
      <c r="AT235" s="196" t="s">
        <v>355</v>
      </c>
      <c r="AU235" s="196" t="s">
        <v>87</v>
      </c>
      <c r="AY235" s="16" t="s">
        <v>120</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358</v>
      </c>
      <c r="BM235" s="196" t="s">
        <v>359</v>
      </c>
    </row>
    <row r="236" spans="1:65" s="2" customFormat="1" ht="10.199999999999999">
      <c r="A236" s="33"/>
      <c r="B236" s="34"/>
      <c r="C236" s="35"/>
      <c r="D236" s="198" t="s">
        <v>130</v>
      </c>
      <c r="E236" s="35"/>
      <c r="F236" s="199" t="s">
        <v>357</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130</v>
      </c>
      <c r="AU236" s="16" t="s">
        <v>87</v>
      </c>
    </row>
    <row r="237" spans="1:65" s="13" customFormat="1" ht="10.199999999999999">
      <c r="B237" s="203"/>
      <c r="C237" s="204"/>
      <c r="D237" s="198" t="s">
        <v>132</v>
      </c>
      <c r="E237" s="205" t="s">
        <v>1</v>
      </c>
      <c r="F237" s="206" t="s">
        <v>360</v>
      </c>
      <c r="G237" s="204"/>
      <c r="H237" s="207">
        <v>638.726</v>
      </c>
      <c r="I237" s="208"/>
      <c r="J237" s="204"/>
      <c r="K237" s="204"/>
      <c r="L237" s="209"/>
      <c r="M237" s="210"/>
      <c r="N237" s="211"/>
      <c r="O237" s="211"/>
      <c r="P237" s="211"/>
      <c r="Q237" s="211"/>
      <c r="R237" s="211"/>
      <c r="S237" s="211"/>
      <c r="T237" s="212"/>
      <c r="AT237" s="213" t="s">
        <v>132</v>
      </c>
      <c r="AU237" s="213" t="s">
        <v>87</v>
      </c>
      <c r="AV237" s="13" t="s">
        <v>87</v>
      </c>
      <c r="AW237" s="13" t="s">
        <v>34</v>
      </c>
      <c r="AX237" s="13" t="s">
        <v>85</v>
      </c>
      <c r="AY237" s="213" t="s">
        <v>120</v>
      </c>
    </row>
    <row r="238" spans="1:65" s="2" customFormat="1" ht="16.5" customHeight="1">
      <c r="A238" s="33"/>
      <c r="B238" s="34"/>
      <c r="C238" s="215" t="s">
        <v>361</v>
      </c>
      <c r="D238" s="215" t="s">
        <v>355</v>
      </c>
      <c r="E238" s="216" t="s">
        <v>362</v>
      </c>
      <c r="F238" s="217" t="s">
        <v>363</v>
      </c>
      <c r="G238" s="218" t="s">
        <v>210</v>
      </c>
      <c r="H238" s="219">
        <v>174.24</v>
      </c>
      <c r="I238" s="220"/>
      <c r="J238" s="221">
        <f>ROUND(I238*H238,2)</f>
        <v>0</v>
      </c>
      <c r="K238" s="217" t="s">
        <v>127</v>
      </c>
      <c r="L238" s="222"/>
      <c r="M238" s="223" t="s">
        <v>1</v>
      </c>
      <c r="N238" s="224" t="s">
        <v>42</v>
      </c>
      <c r="O238" s="70"/>
      <c r="P238" s="194">
        <f>O238*H238</f>
        <v>0</v>
      </c>
      <c r="Q238" s="194">
        <v>1</v>
      </c>
      <c r="R238" s="194">
        <f>Q238*H238</f>
        <v>174.24</v>
      </c>
      <c r="S238" s="194">
        <v>0</v>
      </c>
      <c r="T238" s="195">
        <f>S238*H238</f>
        <v>0</v>
      </c>
      <c r="U238" s="33"/>
      <c r="V238" s="33"/>
      <c r="W238" s="33"/>
      <c r="X238" s="33"/>
      <c r="Y238" s="33"/>
      <c r="Z238" s="33"/>
      <c r="AA238" s="33"/>
      <c r="AB238" s="33"/>
      <c r="AC238" s="33"/>
      <c r="AD238" s="33"/>
      <c r="AE238" s="33"/>
      <c r="AR238" s="196" t="s">
        <v>358</v>
      </c>
      <c r="AT238" s="196" t="s">
        <v>355</v>
      </c>
      <c r="AU238" s="196" t="s">
        <v>87</v>
      </c>
      <c r="AY238" s="16" t="s">
        <v>120</v>
      </c>
      <c r="BE238" s="197">
        <f>IF(N238="základní",J238,0)</f>
        <v>0</v>
      </c>
      <c r="BF238" s="197">
        <f>IF(N238="snížená",J238,0)</f>
        <v>0</v>
      </c>
      <c r="BG238" s="197">
        <f>IF(N238="zákl. přenesená",J238,0)</f>
        <v>0</v>
      </c>
      <c r="BH238" s="197">
        <f>IF(N238="sníž. přenesená",J238,0)</f>
        <v>0</v>
      </c>
      <c r="BI238" s="197">
        <f>IF(N238="nulová",J238,0)</f>
        <v>0</v>
      </c>
      <c r="BJ238" s="16" t="s">
        <v>85</v>
      </c>
      <c r="BK238" s="197">
        <f>ROUND(I238*H238,2)</f>
        <v>0</v>
      </c>
      <c r="BL238" s="16" t="s">
        <v>358</v>
      </c>
      <c r="BM238" s="196" t="s">
        <v>364</v>
      </c>
    </row>
    <row r="239" spans="1:65" s="2" customFormat="1" ht="10.199999999999999">
      <c r="A239" s="33"/>
      <c r="B239" s="34"/>
      <c r="C239" s="35"/>
      <c r="D239" s="198" t="s">
        <v>130</v>
      </c>
      <c r="E239" s="35"/>
      <c r="F239" s="199" t="s">
        <v>363</v>
      </c>
      <c r="G239" s="35"/>
      <c r="H239" s="35"/>
      <c r="I239" s="200"/>
      <c r="J239" s="35"/>
      <c r="K239" s="35"/>
      <c r="L239" s="38"/>
      <c r="M239" s="201"/>
      <c r="N239" s="202"/>
      <c r="O239" s="70"/>
      <c r="P239" s="70"/>
      <c r="Q239" s="70"/>
      <c r="R239" s="70"/>
      <c r="S239" s="70"/>
      <c r="T239" s="71"/>
      <c r="U239" s="33"/>
      <c r="V239" s="33"/>
      <c r="W239" s="33"/>
      <c r="X239" s="33"/>
      <c r="Y239" s="33"/>
      <c r="Z239" s="33"/>
      <c r="AA239" s="33"/>
      <c r="AB239" s="33"/>
      <c r="AC239" s="33"/>
      <c r="AD239" s="33"/>
      <c r="AE239" s="33"/>
      <c r="AT239" s="16" t="s">
        <v>130</v>
      </c>
      <c r="AU239" s="16" t="s">
        <v>87</v>
      </c>
    </row>
    <row r="240" spans="1:65" s="13" customFormat="1" ht="10.199999999999999">
      <c r="B240" s="203"/>
      <c r="C240" s="204"/>
      <c r="D240" s="198" t="s">
        <v>132</v>
      </c>
      <c r="E240" s="205" t="s">
        <v>1</v>
      </c>
      <c r="F240" s="206" t="s">
        <v>365</v>
      </c>
      <c r="G240" s="204"/>
      <c r="H240" s="207">
        <v>174.24</v>
      </c>
      <c r="I240" s="208"/>
      <c r="J240" s="204"/>
      <c r="K240" s="204"/>
      <c r="L240" s="209"/>
      <c r="M240" s="210"/>
      <c r="N240" s="211"/>
      <c r="O240" s="211"/>
      <c r="P240" s="211"/>
      <c r="Q240" s="211"/>
      <c r="R240" s="211"/>
      <c r="S240" s="211"/>
      <c r="T240" s="212"/>
      <c r="AT240" s="213" t="s">
        <v>132</v>
      </c>
      <c r="AU240" s="213" t="s">
        <v>87</v>
      </c>
      <c r="AV240" s="13" t="s">
        <v>87</v>
      </c>
      <c r="AW240" s="13" t="s">
        <v>34</v>
      </c>
      <c r="AX240" s="13" t="s">
        <v>85</v>
      </c>
      <c r="AY240" s="213" t="s">
        <v>120</v>
      </c>
    </row>
    <row r="241" spans="1:65" s="2" customFormat="1" ht="16.5" customHeight="1">
      <c r="A241" s="33"/>
      <c r="B241" s="34"/>
      <c r="C241" s="215" t="s">
        <v>366</v>
      </c>
      <c r="D241" s="215" t="s">
        <v>355</v>
      </c>
      <c r="E241" s="216" t="s">
        <v>367</v>
      </c>
      <c r="F241" s="217" t="s">
        <v>368</v>
      </c>
      <c r="G241" s="218" t="s">
        <v>154</v>
      </c>
      <c r="H241" s="219">
        <v>1</v>
      </c>
      <c r="I241" s="220"/>
      <c r="J241" s="221">
        <f>ROUND(I241*H241,2)</f>
        <v>0</v>
      </c>
      <c r="K241" s="217" t="s">
        <v>127</v>
      </c>
      <c r="L241" s="222"/>
      <c r="M241" s="223" t="s">
        <v>1</v>
      </c>
      <c r="N241" s="224" t="s">
        <v>42</v>
      </c>
      <c r="O241" s="70"/>
      <c r="P241" s="194">
        <f>O241*H241</f>
        <v>0</v>
      </c>
      <c r="Q241" s="194">
        <v>0.24418999999999999</v>
      </c>
      <c r="R241" s="194">
        <f>Q241*H241</f>
        <v>0.24418999999999999</v>
      </c>
      <c r="S241" s="194">
        <v>0</v>
      </c>
      <c r="T241" s="195">
        <f>S241*H241</f>
        <v>0</v>
      </c>
      <c r="U241" s="33"/>
      <c r="V241" s="33"/>
      <c r="W241" s="33"/>
      <c r="X241" s="33"/>
      <c r="Y241" s="33"/>
      <c r="Z241" s="33"/>
      <c r="AA241" s="33"/>
      <c r="AB241" s="33"/>
      <c r="AC241" s="33"/>
      <c r="AD241" s="33"/>
      <c r="AE241" s="33"/>
      <c r="AR241" s="196" t="s">
        <v>358</v>
      </c>
      <c r="AT241" s="196" t="s">
        <v>355</v>
      </c>
      <c r="AU241" s="196" t="s">
        <v>87</v>
      </c>
      <c r="AY241" s="16" t="s">
        <v>120</v>
      </c>
      <c r="BE241" s="197">
        <f>IF(N241="základní",J241,0)</f>
        <v>0</v>
      </c>
      <c r="BF241" s="197">
        <f>IF(N241="snížená",J241,0)</f>
        <v>0</v>
      </c>
      <c r="BG241" s="197">
        <f>IF(N241="zákl. přenesená",J241,0)</f>
        <v>0</v>
      </c>
      <c r="BH241" s="197">
        <f>IF(N241="sníž. přenesená",J241,0)</f>
        <v>0</v>
      </c>
      <c r="BI241" s="197">
        <f>IF(N241="nulová",J241,0)</f>
        <v>0</v>
      </c>
      <c r="BJ241" s="16" t="s">
        <v>85</v>
      </c>
      <c r="BK241" s="197">
        <f>ROUND(I241*H241,2)</f>
        <v>0</v>
      </c>
      <c r="BL241" s="16" t="s">
        <v>358</v>
      </c>
      <c r="BM241" s="196" t="s">
        <v>369</v>
      </c>
    </row>
    <row r="242" spans="1:65" s="2" customFormat="1" ht="10.199999999999999">
      <c r="A242" s="33"/>
      <c r="B242" s="34"/>
      <c r="C242" s="35"/>
      <c r="D242" s="198" t="s">
        <v>130</v>
      </c>
      <c r="E242" s="35"/>
      <c r="F242" s="199" t="s">
        <v>368</v>
      </c>
      <c r="G242" s="35"/>
      <c r="H242" s="35"/>
      <c r="I242" s="200"/>
      <c r="J242" s="35"/>
      <c r="K242" s="35"/>
      <c r="L242" s="38"/>
      <c r="M242" s="201"/>
      <c r="N242" s="202"/>
      <c r="O242" s="70"/>
      <c r="P242" s="70"/>
      <c r="Q242" s="70"/>
      <c r="R242" s="70"/>
      <c r="S242" s="70"/>
      <c r="T242" s="71"/>
      <c r="U242" s="33"/>
      <c r="V242" s="33"/>
      <c r="W242" s="33"/>
      <c r="X242" s="33"/>
      <c r="Y242" s="33"/>
      <c r="Z242" s="33"/>
      <c r="AA242" s="33"/>
      <c r="AB242" s="33"/>
      <c r="AC242" s="33"/>
      <c r="AD242" s="33"/>
      <c r="AE242" s="33"/>
      <c r="AT242" s="16" t="s">
        <v>130</v>
      </c>
      <c r="AU242" s="16" t="s">
        <v>87</v>
      </c>
    </row>
    <row r="243" spans="1:65" s="2" customFormat="1" ht="16.5" customHeight="1">
      <c r="A243" s="33"/>
      <c r="B243" s="34"/>
      <c r="C243" s="215" t="s">
        <v>370</v>
      </c>
      <c r="D243" s="215" t="s">
        <v>355</v>
      </c>
      <c r="E243" s="216" t="s">
        <v>371</v>
      </c>
      <c r="F243" s="217" t="s">
        <v>372</v>
      </c>
      <c r="G243" s="218" t="s">
        <v>154</v>
      </c>
      <c r="H243" s="219">
        <v>4</v>
      </c>
      <c r="I243" s="220"/>
      <c r="J243" s="221">
        <f>ROUND(I243*H243,2)</f>
        <v>0</v>
      </c>
      <c r="K243" s="217" t="s">
        <v>127</v>
      </c>
      <c r="L243" s="222"/>
      <c r="M243" s="223" t="s">
        <v>1</v>
      </c>
      <c r="N243" s="224" t="s">
        <v>42</v>
      </c>
      <c r="O243" s="70"/>
      <c r="P243" s="194">
        <f>O243*H243</f>
        <v>0</v>
      </c>
      <c r="Q243" s="194">
        <v>3.70425</v>
      </c>
      <c r="R243" s="194">
        <f>Q243*H243</f>
        <v>14.817</v>
      </c>
      <c r="S243" s="194">
        <v>0</v>
      </c>
      <c r="T243" s="195">
        <f>S243*H243</f>
        <v>0</v>
      </c>
      <c r="U243" s="33"/>
      <c r="V243" s="33"/>
      <c r="W243" s="33"/>
      <c r="X243" s="33"/>
      <c r="Y243" s="33"/>
      <c r="Z243" s="33"/>
      <c r="AA243" s="33"/>
      <c r="AB243" s="33"/>
      <c r="AC243" s="33"/>
      <c r="AD243" s="33"/>
      <c r="AE243" s="33"/>
      <c r="AR243" s="196" t="s">
        <v>358</v>
      </c>
      <c r="AT243" s="196" t="s">
        <v>355</v>
      </c>
      <c r="AU243" s="196" t="s">
        <v>87</v>
      </c>
      <c r="AY243" s="16" t="s">
        <v>120</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358</v>
      </c>
      <c r="BM243" s="196" t="s">
        <v>373</v>
      </c>
    </row>
    <row r="244" spans="1:65" s="2" customFormat="1" ht="10.199999999999999">
      <c r="A244" s="33"/>
      <c r="B244" s="34"/>
      <c r="C244" s="35"/>
      <c r="D244" s="198" t="s">
        <v>130</v>
      </c>
      <c r="E244" s="35"/>
      <c r="F244" s="199" t="s">
        <v>372</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130</v>
      </c>
      <c r="AU244" s="16" t="s">
        <v>87</v>
      </c>
    </row>
    <row r="245" spans="1:65" s="2" customFormat="1" ht="16.5" customHeight="1">
      <c r="A245" s="33"/>
      <c r="B245" s="34"/>
      <c r="C245" s="215" t="s">
        <v>374</v>
      </c>
      <c r="D245" s="215" t="s">
        <v>355</v>
      </c>
      <c r="E245" s="216" t="s">
        <v>375</v>
      </c>
      <c r="F245" s="217" t="s">
        <v>376</v>
      </c>
      <c r="G245" s="218" t="s">
        <v>142</v>
      </c>
      <c r="H245" s="219">
        <v>100</v>
      </c>
      <c r="I245" s="220"/>
      <c r="J245" s="221">
        <f>ROUND(I245*H245,2)</f>
        <v>0</v>
      </c>
      <c r="K245" s="217" t="s">
        <v>127</v>
      </c>
      <c r="L245" s="222"/>
      <c r="M245" s="223" t="s">
        <v>1</v>
      </c>
      <c r="N245" s="224" t="s">
        <v>42</v>
      </c>
      <c r="O245" s="70"/>
      <c r="P245" s="194">
        <f>O245*H245</f>
        <v>0</v>
      </c>
      <c r="Q245" s="194">
        <v>4.9390000000000003E-2</v>
      </c>
      <c r="R245" s="194">
        <f>Q245*H245</f>
        <v>4.9390000000000001</v>
      </c>
      <c r="S245" s="194">
        <v>0</v>
      </c>
      <c r="T245" s="195">
        <f>S245*H245</f>
        <v>0</v>
      </c>
      <c r="U245" s="33"/>
      <c r="V245" s="33"/>
      <c r="W245" s="33"/>
      <c r="X245" s="33"/>
      <c r="Y245" s="33"/>
      <c r="Z245" s="33"/>
      <c r="AA245" s="33"/>
      <c r="AB245" s="33"/>
      <c r="AC245" s="33"/>
      <c r="AD245" s="33"/>
      <c r="AE245" s="33"/>
      <c r="AR245" s="196" t="s">
        <v>358</v>
      </c>
      <c r="AT245" s="196" t="s">
        <v>355</v>
      </c>
      <c r="AU245" s="196" t="s">
        <v>87</v>
      </c>
      <c r="AY245" s="16" t="s">
        <v>120</v>
      </c>
      <c r="BE245" s="197">
        <f>IF(N245="základní",J245,0)</f>
        <v>0</v>
      </c>
      <c r="BF245" s="197">
        <f>IF(N245="snížená",J245,0)</f>
        <v>0</v>
      </c>
      <c r="BG245" s="197">
        <f>IF(N245="zákl. přenesená",J245,0)</f>
        <v>0</v>
      </c>
      <c r="BH245" s="197">
        <f>IF(N245="sníž. přenesená",J245,0)</f>
        <v>0</v>
      </c>
      <c r="BI245" s="197">
        <f>IF(N245="nulová",J245,0)</f>
        <v>0</v>
      </c>
      <c r="BJ245" s="16" t="s">
        <v>85</v>
      </c>
      <c r="BK245" s="197">
        <f>ROUND(I245*H245,2)</f>
        <v>0</v>
      </c>
      <c r="BL245" s="16" t="s">
        <v>358</v>
      </c>
      <c r="BM245" s="196" t="s">
        <v>377</v>
      </c>
    </row>
    <row r="246" spans="1:65" s="2" customFormat="1" ht="10.199999999999999">
      <c r="A246" s="33"/>
      <c r="B246" s="34"/>
      <c r="C246" s="35"/>
      <c r="D246" s="198" t="s">
        <v>130</v>
      </c>
      <c r="E246" s="35"/>
      <c r="F246" s="199" t="s">
        <v>376</v>
      </c>
      <c r="G246" s="35"/>
      <c r="H246" s="35"/>
      <c r="I246" s="200"/>
      <c r="J246" s="35"/>
      <c r="K246" s="35"/>
      <c r="L246" s="38"/>
      <c r="M246" s="201"/>
      <c r="N246" s="202"/>
      <c r="O246" s="70"/>
      <c r="P246" s="70"/>
      <c r="Q246" s="70"/>
      <c r="R246" s="70"/>
      <c r="S246" s="70"/>
      <c r="T246" s="71"/>
      <c r="U246" s="33"/>
      <c r="V246" s="33"/>
      <c r="W246" s="33"/>
      <c r="X246" s="33"/>
      <c r="Y246" s="33"/>
      <c r="Z246" s="33"/>
      <c r="AA246" s="33"/>
      <c r="AB246" s="33"/>
      <c r="AC246" s="33"/>
      <c r="AD246" s="33"/>
      <c r="AE246" s="33"/>
      <c r="AT246" s="16" t="s">
        <v>130</v>
      </c>
      <c r="AU246" s="16" t="s">
        <v>87</v>
      </c>
    </row>
    <row r="247" spans="1:65" s="13" customFormat="1" ht="10.199999999999999">
      <c r="B247" s="203"/>
      <c r="C247" s="204"/>
      <c r="D247" s="198" t="s">
        <v>132</v>
      </c>
      <c r="E247" s="205" t="s">
        <v>1</v>
      </c>
      <c r="F247" s="206" t="s">
        <v>378</v>
      </c>
      <c r="G247" s="204"/>
      <c r="H247" s="207">
        <v>100</v>
      </c>
      <c r="I247" s="208"/>
      <c r="J247" s="204"/>
      <c r="K247" s="204"/>
      <c r="L247" s="209"/>
      <c r="M247" s="210"/>
      <c r="N247" s="211"/>
      <c r="O247" s="211"/>
      <c r="P247" s="211"/>
      <c r="Q247" s="211"/>
      <c r="R247" s="211"/>
      <c r="S247" s="211"/>
      <c r="T247" s="212"/>
      <c r="AT247" s="213" t="s">
        <v>132</v>
      </c>
      <c r="AU247" s="213" t="s">
        <v>87</v>
      </c>
      <c r="AV247" s="13" t="s">
        <v>87</v>
      </c>
      <c r="AW247" s="13" t="s">
        <v>34</v>
      </c>
      <c r="AX247" s="13" t="s">
        <v>85</v>
      </c>
      <c r="AY247" s="213" t="s">
        <v>120</v>
      </c>
    </row>
    <row r="248" spans="1:65" s="2" customFormat="1" ht="16.5" customHeight="1">
      <c r="A248" s="33"/>
      <c r="B248" s="34"/>
      <c r="C248" s="215" t="s">
        <v>379</v>
      </c>
      <c r="D248" s="215" t="s">
        <v>355</v>
      </c>
      <c r="E248" s="216" t="s">
        <v>380</v>
      </c>
      <c r="F248" s="217" t="s">
        <v>381</v>
      </c>
      <c r="G248" s="218" t="s">
        <v>154</v>
      </c>
      <c r="H248" s="219">
        <v>832</v>
      </c>
      <c r="I248" s="220"/>
      <c r="J248" s="221">
        <f>ROUND(I248*H248,2)</f>
        <v>0</v>
      </c>
      <c r="K248" s="217" t="s">
        <v>127</v>
      </c>
      <c r="L248" s="222"/>
      <c r="M248" s="223" t="s">
        <v>1</v>
      </c>
      <c r="N248" s="224" t="s">
        <v>42</v>
      </c>
      <c r="O248" s="70"/>
      <c r="P248" s="194">
        <f>O248*H248</f>
        <v>0</v>
      </c>
      <c r="Q248" s="194">
        <v>4.0999999999999999E-4</v>
      </c>
      <c r="R248" s="194">
        <f>Q248*H248</f>
        <v>0.34111999999999998</v>
      </c>
      <c r="S248" s="194">
        <v>0</v>
      </c>
      <c r="T248" s="195">
        <f>S248*H248</f>
        <v>0</v>
      </c>
      <c r="U248" s="33"/>
      <c r="V248" s="33"/>
      <c r="W248" s="33"/>
      <c r="X248" s="33"/>
      <c r="Y248" s="33"/>
      <c r="Z248" s="33"/>
      <c r="AA248" s="33"/>
      <c r="AB248" s="33"/>
      <c r="AC248" s="33"/>
      <c r="AD248" s="33"/>
      <c r="AE248" s="33"/>
      <c r="AR248" s="196" t="s">
        <v>358</v>
      </c>
      <c r="AT248" s="196" t="s">
        <v>355</v>
      </c>
      <c r="AU248" s="196" t="s">
        <v>87</v>
      </c>
      <c r="AY248" s="16" t="s">
        <v>120</v>
      </c>
      <c r="BE248" s="197">
        <f>IF(N248="základní",J248,0)</f>
        <v>0</v>
      </c>
      <c r="BF248" s="197">
        <f>IF(N248="snížená",J248,0)</f>
        <v>0</v>
      </c>
      <c r="BG248" s="197">
        <f>IF(N248="zákl. přenesená",J248,0)</f>
        <v>0</v>
      </c>
      <c r="BH248" s="197">
        <f>IF(N248="sníž. přenesená",J248,0)</f>
        <v>0</v>
      </c>
      <c r="BI248" s="197">
        <f>IF(N248="nulová",J248,0)</f>
        <v>0</v>
      </c>
      <c r="BJ248" s="16" t="s">
        <v>85</v>
      </c>
      <c r="BK248" s="197">
        <f>ROUND(I248*H248,2)</f>
        <v>0</v>
      </c>
      <c r="BL248" s="16" t="s">
        <v>358</v>
      </c>
      <c r="BM248" s="196" t="s">
        <v>382</v>
      </c>
    </row>
    <row r="249" spans="1:65" s="2" customFormat="1" ht="10.199999999999999">
      <c r="A249" s="33"/>
      <c r="B249" s="34"/>
      <c r="C249" s="35"/>
      <c r="D249" s="198" t="s">
        <v>130</v>
      </c>
      <c r="E249" s="35"/>
      <c r="F249" s="199" t="s">
        <v>381</v>
      </c>
      <c r="G249" s="35"/>
      <c r="H249" s="35"/>
      <c r="I249" s="200"/>
      <c r="J249" s="35"/>
      <c r="K249" s="35"/>
      <c r="L249" s="38"/>
      <c r="M249" s="201"/>
      <c r="N249" s="202"/>
      <c r="O249" s="70"/>
      <c r="P249" s="70"/>
      <c r="Q249" s="70"/>
      <c r="R249" s="70"/>
      <c r="S249" s="70"/>
      <c r="T249" s="71"/>
      <c r="U249" s="33"/>
      <c r="V249" s="33"/>
      <c r="W249" s="33"/>
      <c r="X249" s="33"/>
      <c r="Y249" s="33"/>
      <c r="Z249" s="33"/>
      <c r="AA249" s="33"/>
      <c r="AB249" s="33"/>
      <c r="AC249" s="33"/>
      <c r="AD249" s="33"/>
      <c r="AE249" s="33"/>
      <c r="AT249" s="16" t="s">
        <v>130</v>
      </c>
      <c r="AU249" s="16" t="s">
        <v>87</v>
      </c>
    </row>
    <row r="250" spans="1:65" s="2" customFormat="1" ht="16.5" customHeight="1">
      <c r="A250" s="33"/>
      <c r="B250" s="34"/>
      <c r="C250" s="215" t="s">
        <v>383</v>
      </c>
      <c r="D250" s="215" t="s">
        <v>355</v>
      </c>
      <c r="E250" s="216" t="s">
        <v>384</v>
      </c>
      <c r="F250" s="217" t="s">
        <v>385</v>
      </c>
      <c r="G250" s="218" t="s">
        <v>154</v>
      </c>
      <c r="H250" s="219">
        <v>848</v>
      </c>
      <c r="I250" s="220"/>
      <c r="J250" s="221">
        <f>ROUND(I250*H250,2)</f>
        <v>0</v>
      </c>
      <c r="K250" s="217" t="s">
        <v>127</v>
      </c>
      <c r="L250" s="222"/>
      <c r="M250" s="223" t="s">
        <v>1</v>
      </c>
      <c r="N250" s="224" t="s">
        <v>42</v>
      </c>
      <c r="O250" s="70"/>
      <c r="P250" s="194">
        <f>O250*H250</f>
        <v>0</v>
      </c>
      <c r="Q250" s="194">
        <v>1.4999999999999999E-4</v>
      </c>
      <c r="R250" s="194">
        <f>Q250*H250</f>
        <v>0.12719999999999998</v>
      </c>
      <c r="S250" s="194">
        <v>0</v>
      </c>
      <c r="T250" s="195">
        <f>S250*H250</f>
        <v>0</v>
      </c>
      <c r="U250" s="33"/>
      <c r="V250" s="33"/>
      <c r="W250" s="33"/>
      <c r="X250" s="33"/>
      <c r="Y250" s="33"/>
      <c r="Z250" s="33"/>
      <c r="AA250" s="33"/>
      <c r="AB250" s="33"/>
      <c r="AC250" s="33"/>
      <c r="AD250" s="33"/>
      <c r="AE250" s="33"/>
      <c r="AR250" s="196" t="s">
        <v>358</v>
      </c>
      <c r="AT250" s="196" t="s">
        <v>355</v>
      </c>
      <c r="AU250" s="196" t="s">
        <v>87</v>
      </c>
      <c r="AY250" s="16" t="s">
        <v>120</v>
      </c>
      <c r="BE250" s="197">
        <f>IF(N250="základní",J250,0)</f>
        <v>0</v>
      </c>
      <c r="BF250" s="197">
        <f>IF(N250="snížená",J250,0)</f>
        <v>0</v>
      </c>
      <c r="BG250" s="197">
        <f>IF(N250="zákl. přenesená",J250,0)</f>
        <v>0</v>
      </c>
      <c r="BH250" s="197">
        <f>IF(N250="sníž. přenesená",J250,0)</f>
        <v>0</v>
      </c>
      <c r="BI250" s="197">
        <f>IF(N250="nulová",J250,0)</f>
        <v>0</v>
      </c>
      <c r="BJ250" s="16" t="s">
        <v>85</v>
      </c>
      <c r="BK250" s="197">
        <f>ROUND(I250*H250,2)</f>
        <v>0</v>
      </c>
      <c r="BL250" s="16" t="s">
        <v>358</v>
      </c>
      <c r="BM250" s="196" t="s">
        <v>386</v>
      </c>
    </row>
    <row r="251" spans="1:65" s="2" customFormat="1" ht="10.199999999999999">
      <c r="A251" s="33"/>
      <c r="B251" s="34"/>
      <c r="C251" s="35"/>
      <c r="D251" s="198" t="s">
        <v>130</v>
      </c>
      <c r="E251" s="35"/>
      <c r="F251" s="199" t="s">
        <v>385</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130</v>
      </c>
      <c r="AU251" s="16" t="s">
        <v>87</v>
      </c>
    </row>
    <row r="252" spans="1:65" s="13" customFormat="1" ht="10.199999999999999">
      <c r="B252" s="203"/>
      <c r="C252" s="204"/>
      <c r="D252" s="198" t="s">
        <v>132</v>
      </c>
      <c r="E252" s="205" t="s">
        <v>1</v>
      </c>
      <c r="F252" s="206" t="s">
        <v>387</v>
      </c>
      <c r="G252" s="204"/>
      <c r="H252" s="207">
        <v>848</v>
      </c>
      <c r="I252" s="208"/>
      <c r="J252" s="204"/>
      <c r="K252" s="204"/>
      <c r="L252" s="209"/>
      <c r="M252" s="210"/>
      <c r="N252" s="211"/>
      <c r="O252" s="211"/>
      <c r="P252" s="211"/>
      <c r="Q252" s="211"/>
      <c r="R252" s="211"/>
      <c r="S252" s="211"/>
      <c r="T252" s="212"/>
      <c r="AT252" s="213" t="s">
        <v>132</v>
      </c>
      <c r="AU252" s="213" t="s">
        <v>87</v>
      </c>
      <c r="AV252" s="13" t="s">
        <v>87</v>
      </c>
      <c r="AW252" s="13" t="s">
        <v>34</v>
      </c>
      <c r="AX252" s="13" t="s">
        <v>85</v>
      </c>
      <c r="AY252" s="213" t="s">
        <v>120</v>
      </c>
    </row>
    <row r="253" spans="1:65" s="2" customFormat="1" ht="16.5" customHeight="1">
      <c r="A253" s="33"/>
      <c r="B253" s="34"/>
      <c r="C253" s="215" t="s">
        <v>388</v>
      </c>
      <c r="D253" s="215" t="s">
        <v>355</v>
      </c>
      <c r="E253" s="216" t="s">
        <v>389</v>
      </c>
      <c r="F253" s="217" t="s">
        <v>390</v>
      </c>
      <c r="G253" s="218" t="s">
        <v>154</v>
      </c>
      <c r="H253" s="219">
        <v>1744</v>
      </c>
      <c r="I253" s="220"/>
      <c r="J253" s="221">
        <f>ROUND(I253*H253,2)</f>
        <v>0</v>
      </c>
      <c r="K253" s="217" t="s">
        <v>127</v>
      </c>
      <c r="L253" s="222"/>
      <c r="M253" s="223" t="s">
        <v>1</v>
      </c>
      <c r="N253" s="224" t="s">
        <v>42</v>
      </c>
      <c r="O253" s="70"/>
      <c r="P253" s="194">
        <f>O253*H253</f>
        <v>0</v>
      </c>
      <c r="Q253" s="194">
        <v>9.0000000000000006E-5</v>
      </c>
      <c r="R253" s="194">
        <f>Q253*H253</f>
        <v>0.15696000000000002</v>
      </c>
      <c r="S253" s="194">
        <v>0</v>
      </c>
      <c r="T253" s="195">
        <f>S253*H253</f>
        <v>0</v>
      </c>
      <c r="U253" s="33"/>
      <c r="V253" s="33"/>
      <c r="W253" s="33"/>
      <c r="X253" s="33"/>
      <c r="Y253" s="33"/>
      <c r="Z253" s="33"/>
      <c r="AA253" s="33"/>
      <c r="AB253" s="33"/>
      <c r="AC253" s="33"/>
      <c r="AD253" s="33"/>
      <c r="AE253" s="33"/>
      <c r="AR253" s="196" t="s">
        <v>358</v>
      </c>
      <c r="AT253" s="196" t="s">
        <v>355</v>
      </c>
      <c r="AU253" s="196" t="s">
        <v>87</v>
      </c>
      <c r="AY253" s="16" t="s">
        <v>120</v>
      </c>
      <c r="BE253" s="197">
        <f>IF(N253="základní",J253,0)</f>
        <v>0</v>
      </c>
      <c r="BF253" s="197">
        <f>IF(N253="snížená",J253,0)</f>
        <v>0</v>
      </c>
      <c r="BG253" s="197">
        <f>IF(N253="zákl. přenesená",J253,0)</f>
        <v>0</v>
      </c>
      <c r="BH253" s="197">
        <f>IF(N253="sníž. přenesená",J253,0)</f>
        <v>0</v>
      </c>
      <c r="BI253" s="197">
        <f>IF(N253="nulová",J253,0)</f>
        <v>0</v>
      </c>
      <c r="BJ253" s="16" t="s">
        <v>85</v>
      </c>
      <c r="BK253" s="197">
        <f>ROUND(I253*H253,2)</f>
        <v>0</v>
      </c>
      <c r="BL253" s="16" t="s">
        <v>358</v>
      </c>
      <c r="BM253" s="196" t="s">
        <v>391</v>
      </c>
    </row>
    <row r="254" spans="1:65" s="2" customFormat="1" ht="10.199999999999999">
      <c r="A254" s="33"/>
      <c r="B254" s="34"/>
      <c r="C254" s="35"/>
      <c r="D254" s="198" t="s">
        <v>130</v>
      </c>
      <c r="E254" s="35"/>
      <c r="F254" s="199" t="s">
        <v>390</v>
      </c>
      <c r="G254" s="35"/>
      <c r="H254" s="35"/>
      <c r="I254" s="200"/>
      <c r="J254" s="35"/>
      <c r="K254" s="35"/>
      <c r="L254" s="38"/>
      <c r="M254" s="201"/>
      <c r="N254" s="202"/>
      <c r="O254" s="70"/>
      <c r="P254" s="70"/>
      <c r="Q254" s="70"/>
      <c r="R254" s="70"/>
      <c r="S254" s="70"/>
      <c r="T254" s="71"/>
      <c r="U254" s="33"/>
      <c r="V254" s="33"/>
      <c r="W254" s="33"/>
      <c r="X254" s="33"/>
      <c r="Y254" s="33"/>
      <c r="Z254" s="33"/>
      <c r="AA254" s="33"/>
      <c r="AB254" s="33"/>
      <c r="AC254" s="33"/>
      <c r="AD254" s="33"/>
      <c r="AE254" s="33"/>
      <c r="AT254" s="16" t="s">
        <v>130</v>
      </c>
      <c r="AU254" s="16" t="s">
        <v>87</v>
      </c>
    </row>
    <row r="255" spans="1:65" s="13" customFormat="1" ht="10.199999999999999">
      <c r="B255" s="203"/>
      <c r="C255" s="204"/>
      <c r="D255" s="198" t="s">
        <v>132</v>
      </c>
      <c r="E255" s="205" t="s">
        <v>1</v>
      </c>
      <c r="F255" s="206" t="s">
        <v>392</v>
      </c>
      <c r="G255" s="204"/>
      <c r="H255" s="207">
        <v>1744</v>
      </c>
      <c r="I255" s="208"/>
      <c r="J255" s="204"/>
      <c r="K255" s="204"/>
      <c r="L255" s="209"/>
      <c r="M255" s="210"/>
      <c r="N255" s="211"/>
      <c r="O255" s="211"/>
      <c r="P255" s="211"/>
      <c r="Q255" s="211"/>
      <c r="R255" s="211"/>
      <c r="S255" s="211"/>
      <c r="T255" s="212"/>
      <c r="AT255" s="213" t="s">
        <v>132</v>
      </c>
      <c r="AU255" s="213" t="s">
        <v>87</v>
      </c>
      <c r="AV255" s="13" t="s">
        <v>87</v>
      </c>
      <c r="AW255" s="13" t="s">
        <v>34</v>
      </c>
      <c r="AX255" s="13" t="s">
        <v>85</v>
      </c>
      <c r="AY255" s="213" t="s">
        <v>120</v>
      </c>
    </row>
    <row r="256" spans="1:65" s="2" customFormat="1" ht="16.5" customHeight="1">
      <c r="A256" s="33"/>
      <c r="B256" s="34"/>
      <c r="C256" s="215" t="s">
        <v>393</v>
      </c>
      <c r="D256" s="215" t="s">
        <v>355</v>
      </c>
      <c r="E256" s="216" t="s">
        <v>394</v>
      </c>
      <c r="F256" s="217" t="s">
        <v>395</v>
      </c>
      <c r="G256" s="218" t="s">
        <v>154</v>
      </c>
      <c r="H256" s="219">
        <v>832</v>
      </c>
      <c r="I256" s="220"/>
      <c r="J256" s="221">
        <f>ROUND(I256*H256,2)</f>
        <v>0</v>
      </c>
      <c r="K256" s="217" t="s">
        <v>127</v>
      </c>
      <c r="L256" s="222"/>
      <c r="M256" s="223" t="s">
        <v>1</v>
      </c>
      <c r="N256" s="224" t="s">
        <v>42</v>
      </c>
      <c r="O256" s="70"/>
      <c r="P256" s="194">
        <f>O256*H256</f>
        <v>0</v>
      </c>
      <c r="Q256" s="194">
        <v>5.0000000000000002E-5</v>
      </c>
      <c r="R256" s="194">
        <f>Q256*H256</f>
        <v>4.1600000000000005E-2</v>
      </c>
      <c r="S256" s="194">
        <v>0</v>
      </c>
      <c r="T256" s="195">
        <f>S256*H256</f>
        <v>0</v>
      </c>
      <c r="U256" s="33"/>
      <c r="V256" s="33"/>
      <c r="W256" s="33"/>
      <c r="X256" s="33"/>
      <c r="Y256" s="33"/>
      <c r="Z256" s="33"/>
      <c r="AA256" s="33"/>
      <c r="AB256" s="33"/>
      <c r="AC256" s="33"/>
      <c r="AD256" s="33"/>
      <c r="AE256" s="33"/>
      <c r="AR256" s="196" t="s">
        <v>358</v>
      </c>
      <c r="AT256" s="196" t="s">
        <v>355</v>
      </c>
      <c r="AU256" s="196" t="s">
        <v>87</v>
      </c>
      <c r="AY256" s="16" t="s">
        <v>120</v>
      </c>
      <c r="BE256" s="197">
        <f>IF(N256="základní",J256,0)</f>
        <v>0</v>
      </c>
      <c r="BF256" s="197">
        <f>IF(N256="snížená",J256,0)</f>
        <v>0</v>
      </c>
      <c r="BG256" s="197">
        <f>IF(N256="zákl. přenesená",J256,0)</f>
        <v>0</v>
      </c>
      <c r="BH256" s="197">
        <f>IF(N256="sníž. přenesená",J256,0)</f>
        <v>0</v>
      </c>
      <c r="BI256" s="197">
        <f>IF(N256="nulová",J256,0)</f>
        <v>0</v>
      </c>
      <c r="BJ256" s="16" t="s">
        <v>85</v>
      </c>
      <c r="BK256" s="197">
        <f>ROUND(I256*H256,2)</f>
        <v>0</v>
      </c>
      <c r="BL256" s="16" t="s">
        <v>358</v>
      </c>
      <c r="BM256" s="196" t="s">
        <v>396</v>
      </c>
    </row>
    <row r="257" spans="1:65" s="2" customFormat="1" ht="10.199999999999999">
      <c r="A257" s="33"/>
      <c r="B257" s="34"/>
      <c r="C257" s="35"/>
      <c r="D257" s="198" t="s">
        <v>130</v>
      </c>
      <c r="E257" s="35"/>
      <c r="F257" s="199" t="s">
        <v>395</v>
      </c>
      <c r="G257" s="35"/>
      <c r="H257" s="35"/>
      <c r="I257" s="200"/>
      <c r="J257" s="35"/>
      <c r="K257" s="35"/>
      <c r="L257" s="38"/>
      <c r="M257" s="201"/>
      <c r="N257" s="202"/>
      <c r="O257" s="70"/>
      <c r="P257" s="70"/>
      <c r="Q257" s="70"/>
      <c r="R257" s="70"/>
      <c r="S257" s="70"/>
      <c r="T257" s="71"/>
      <c r="U257" s="33"/>
      <c r="V257" s="33"/>
      <c r="W257" s="33"/>
      <c r="X257" s="33"/>
      <c r="Y257" s="33"/>
      <c r="Z257" s="33"/>
      <c r="AA257" s="33"/>
      <c r="AB257" s="33"/>
      <c r="AC257" s="33"/>
      <c r="AD257" s="33"/>
      <c r="AE257" s="33"/>
      <c r="AT257" s="16" t="s">
        <v>130</v>
      </c>
      <c r="AU257" s="16" t="s">
        <v>87</v>
      </c>
    </row>
    <row r="258" spans="1:65" s="2" customFormat="1" ht="16.5" customHeight="1">
      <c r="A258" s="33"/>
      <c r="B258" s="34"/>
      <c r="C258" s="215" t="s">
        <v>397</v>
      </c>
      <c r="D258" s="215" t="s">
        <v>355</v>
      </c>
      <c r="E258" s="216" t="s">
        <v>398</v>
      </c>
      <c r="F258" s="217" t="s">
        <v>399</v>
      </c>
      <c r="G258" s="218" t="s">
        <v>154</v>
      </c>
      <c r="H258" s="219">
        <v>980</v>
      </c>
      <c r="I258" s="220"/>
      <c r="J258" s="221">
        <f>ROUND(I258*H258,2)</f>
        <v>0</v>
      </c>
      <c r="K258" s="217" t="s">
        <v>127</v>
      </c>
      <c r="L258" s="222"/>
      <c r="M258" s="223" t="s">
        <v>1</v>
      </c>
      <c r="N258" s="224" t="s">
        <v>42</v>
      </c>
      <c r="O258" s="70"/>
      <c r="P258" s="194">
        <f>O258*H258</f>
        <v>0</v>
      </c>
      <c r="Q258" s="194">
        <v>1.8000000000000001E-4</v>
      </c>
      <c r="R258" s="194">
        <f>Q258*H258</f>
        <v>0.1764</v>
      </c>
      <c r="S258" s="194">
        <v>0</v>
      </c>
      <c r="T258" s="195">
        <f>S258*H258</f>
        <v>0</v>
      </c>
      <c r="U258" s="33"/>
      <c r="V258" s="33"/>
      <c r="W258" s="33"/>
      <c r="X258" s="33"/>
      <c r="Y258" s="33"/>
      <c r="Z258" s="33"/>
      <c r="AA258" s="33"/>
      <c r="AB258" s="33"/>
      <c r="AC258" s="33"/>
      <c r="AD258" s="33"/>
      <c r="AE258" s="33"/>
      <c r="AR258" s="196" t="s">
        <v>358</v>
      </c>
      <c r="AT258" s="196" t="s">
        <v>355</v>
      </c>
      <c r="AU258" s="196" t="s">
        <v>87</v>
      </c>
      <c r="AY258" s="16" t="s">
        <v>120</v>
      </c>
      <c r="BE258" s="197">
        <f>IF(N258="základní",J258,0)</f>
        <v>0</v>
      </c>
      <c r="BF258" s="197">
        <f>IF(N258="snížená",J258,0)</f>
        <v>0</v>
      </c>
      <c r="BG258" s="197">
        <f>IF(N258="zákl. přenesená",J258,0)</f>
        <v>0</v>
      </c>
      <c r="BH258" s="197">
        <f>IF(N258="sníž. přenesená",J258,0)</f>
        <v>0</v>
      </c>
      <c r="BI258" s="197">
        <f>IF(N258="nulová",J258,0)</f>
        <v>0</v>
      </c>
      <c r="BJ258" s="16" t="s">
        <v>85</v>
      </c>
      <c r="BK258" s="197">
        <f>ROUND(I258*H258,2)</f>
        <v>0</v>
      </c>
      <c r="BL258" s="16" t="s">
        <v>358</v>
      </c>
      <c r="BM258" s="196" t="s">
        <v>400</v>
      </c>
    </row>
    <row r="259" spans="1:65" s="2" customFormat="1" ht="10.199999999999999">
      <c r="A259" s="33"/>
      <c r="B259" s="34"/>
      <c r="C259" s="35"/>
      <c r="D259" s="198" t="s">
        <v>130</v>
      </c>
      <c r="E259" s="35"/>
      <c r="F259" s="199" t="s">
        <v>399</v>
      </c>
      <c r="G259" s="35"/>
      <c r="H259" s="35"/>
      <c r="I259" s="200"/>
      <c r="J259" s="35"/>
      <c r="K259" s="35"/>
      <c r="L259" s="38"/>
      <c r="M259" s="201"/>
      <c r="N259" s="202"/>
      <c r="O259" s="70"/>
      <c r="P259" s="70"/>
      <c r="Q259" s="70"/>
      <c r="R259" s="70"/>
      <c r="S259" s="70"/>
      <c r="T259" s="71"/>
      <c r="U259" s="33"/>
      <c r="V259" s="33"/>
      <c r="W259" s="33"/>
      <c r="X259" s="33"/>
      <c r="Y259" s="33"/>
      <c r="Z259" s="33"/>
      <c r="AA259" s="33"/>
      <c r="AB259" s="33"/>
      <c r="AC259" s="33"/>
      <c r="AD259" s="33"/>
      <c r="AE259" s="33"/>
      <c r="AT259" s="16" t="s">
        <v>130</v>
      </c>
      <c r="AU259" s="16" t="s">
        <v>87</v>
      </c>
    </row>
    <row r="260" spans="1:65" s="13" customFormat="1" ht="10.199999999999999">
      <c r="B260" s="203"/>
      <c r="C260" s="204"/>
      <c r="D260" s="198" t="s">
        <v>132</v>
      </c>
      <c r="E260" s="205" t="s">
        <v>1</v>
      </c>
      <c r="F260" s="206" t="s">
        <v>401</v>
      </c>
      <c r="G260" s="204"/>
      <c r="H260" s="207">
        <v>980</v>
      </c>
      <c r="I260" s="208"/>
      <c r="J260" s="204"/>
      <c r="K260" s="204"/>
      <c r="L260" s="209"/>
      <c r="M260" s="210"/>
      <c r="N260" s="211"/>
      <c r="O260" s="211"/>
      <c r="P260" s="211"/>
      <c r="Q260" s="211"/>
      <c r="R260" s="211"/>
      <c r="S260" s="211"/>
      <c r="T260" s="212"/>
      <c r="AT260" s="213" t="s">
        <v>132</v>
      </c>
      <c r="AU260" s="213" t="s">
        <v>87</v>
      </c>
      <c r="AV260" s="13" t="s">
        <v>87</v>
      </c>
      <c r="AW260" s="13" t="s">
        <v>34</v>
      </c>
      <c r="AX260" s="13" t="s">
        <v>85</v>
      </c>
      <c r="AY260" s="213" t="s">
        <v>120</v>
      </c>
    </row>
    <row r="261" spans="1:65" s="2" customFormat="1" ht="16.5" customHeight="1">
      <c r="A261" s="33"/>
      <c r="B261" s="34"/>
      <c r="C261" s="215" t="s">
        <v>402</v>
      </c>
      <c r="D261" s="215" t="s">
        <v>355</v>
      </c>
      <c r="E261" s="216" t="s">
        <v>403</v>
      </c>
      <c r="F261" s="217" t="s">
        <v>404</v>
      </c>
      <c r="G261" s="218" t="s">
        <v>154</v>
      </c>
      <c r="H261" s="219">
        <v>106</v>
      </c>
      <c r="I261" s="220"/>
      <c r="J261" s="221">
        <f>ROUND(I261*H261,2)</f>
        <v>0</v>
      </c>
      <c r="K261" s="217" t="s">
        <v>127</v>
      </c>
      <c r="L261" s="222"/>
      <c r="M261" s="223" t="s">
        <v>1</v>
      </c>
      <c r="N261" s="224" t="s">
        <v>42</v>
      </c>
      <c r="O261" s="70"/>
      <c r="P261" s="194">
        <f>O261*H261</f>
        <v>0</v>
      </c>
      <c r="Q261" s="194">
        <v>9.7000000000000003E-2</v>
      </c>
      <c r="R261" s="194">
        <f>Q261*H261</f>
        <v>10.282</v>
      </c>
      <c r="S261" s="194">
        <v>0</v>
      </c>
      <c r="T261" s="195">
        <f>S261*H261</f>
        <v>0</v>
      </c>
      <c r="U261" s="33"/>
      <c r="V261" s="33"/>
      <c r="W261" s="33"/>
      <c r="X261" s="33"/>
      <c r="Y261" s="33"/>
      <c r="Z261" s="33"/>
      <c r="AA261" s="33"/>
      <c r="AB261" s="33"/>
      <c r="AC261" s="33"/>
      <c r="AD261" s="33"/>
      <c r="AE261" s="33"/>
      <c r="AR261" s="196" t="s">
        <v>358</v>
      </c>
      <c r="AT261" s="196" t="s">
        <v>355</v>
      </c>
      <c r="AU261" s="196" t="s">
        <v>87</v>
      </c>
      <c r="AY261" s="16" t="s">
        <v>120</v>
      </c>
      <c r="BE261" s="197">
        <f>IF(N261="základní",J261,0)</f>
        <v>0</v>
      </c>
      <c r="BF261" s="197">
        <f>IF(N261="snížená",J261,0)</f>
        <v>0</v>
      </c>
      <c r="BG261" s="197">
        <f>IF(N261="zákl. přenesená",J261,0)</f>
        <v>0</v>
      </c>
      <c r="BH261" s="197">
        <f>IF(N261="sníž. přenesená",J261,0)</f>
        <v>0</v>
      </c>
      <c r="BI261" s="197">
        <f>IF(N261="nulová",J261,0)</f>
        <v>0</v>
      </c>
      <c r="BJ261" s="16" t="s">
        <v>85</v>
      </c>
      <c r="BK261" s="197">
        <f>ROUND(I261*H261,2)</f>
        <v>0</v>
      </c>
      <c r="BL261" s="16" t="s">
        <v>358</v>
      </c>
      <c r="BM261" s="196" t="s">
        <v>405</v>
      </c>
    </row>
    <row r="262" spans="1:65" s="2" customFormat="1" ht="10.199999999999999">
      <c r="A262" s="33"/>
      <c r="B262" s="34"/>
      <c r="C262" s="35"/>
      <c r="D262" s="198" t="s">
        <v>130</v>
      </c>
      <c r="E262" s="35"/>
      <c r="F262" s="199" t="s">
        <v>404</v>
      </c>
      <c r="G262" s="35"/>
      <c r="H262" s="35"/>
      <c r="I262" s="200"/>
      <c r="J262" s="35"/>
      <c r="K262" s="35"/>
      <c r="L262" s="38"/>
      <c r="M262" s="201"/>
      <c r="N262" s="202"/>
      <c r="O262" s="70"/>
      <c r="P262" s="70"/>
      <c r="Q262" s="70"/>
      <c r="R262" s="70"/>
      <c r="S262" s="70"/>
      <c r="T262" s="71"/>
      <c r="U262" s="33"/>
      <c r="V262" s="33"/>
      <c r="W262" s="33"/>
      <c r="X262" s="33"/>
      <c r="Y262" s="33"/>
      <c r="Z262" s="33"/>
      <c r="AA262" s="33"/>
      <c r="AB262" s="33"/>
      <c r="AC262" s="33"/>
      <c r="AD262" s="33"/>
      <c r="AE262" s="33"/>
      <c r="AT262" s="16" t="s">
        <v>130</v>
      </c>
      <c r="AU262" s="16" t="s">
        <v>87</v>
      </c>
    </row>
    <row r="263" spans="1:65" s="2" customFormat="1" ht="16.5" customHeight="1">
      <c r="A263" s="33"/>
      <c r="B263" s="34"/>
      <c r="C263" s="215" t="s">
        <v>406</v>
      </c>
      <c r="D263" s="215" t="s">
        <v>355</v>
      </c>
      <c r="E263" s="216" t="s">
        <v>407</v>
      </c>
      <c r="F263" s="217" t="s">
        <v>408</v>
      </c>
      <c r="G263" s="218" t="s">
        <v>154</v>
      </c>
      <c r="H263" s="219">
        <v>212</v>
      </c>
      <c r="I263" s="220"/>
      <c r="J263" s="221">
        <f>ROUND(I263*H263,2)</f>
        <v>0</v>
      </c>
      <c r="K263" s="217" t="s">
        <v>127</v>
      </c>
      <c r="L263" s="222"/>
      <c r="M263" s="223" t="s">
        <v>1</v>
      </c>
      <c r="N263" s="224" t="s">
        <v>42</v>
      </c>
      <c r="O263" s="70"/>
      <c r="P263" s="194">
        <f>O263*H263</f>
        <v>0</v>
      </c>
      <c r="Q263" s="194">
        <v>8.5199999999999998E-3</v>
      </c>
      <c r="R263" s="194">
        <f>Q263*H263</f>
        <v>1.8062399999999998</v>
      </c>
      <c r="S263" s="194">
        <v>0</v>
      </c>
      <c r="T263" s="195">
        <f>S263*H263</f>
        <v>0</v>
      </c>
      <c r="U263" s="33"/>
      <c r="V263" s="33"/>
      <c r="W263" s="33"/>
      <c r="X263" s="33"/>
      <c r="Y263" s="33"/>
      <c r="Z263" s="33"/>
      <c r="AA263" s="33"/>
      <c r="AB263" s="33"/>
      <c r="AC263" s="33"/>
      <c r="AD263" s="33"/>
      <c r="AE263" s="33"/>
      <c r="AR263" s="196" t="s">
        <v>358</v>
      </c>
      <c r="AT263" s="196" t="s">
        <v>355</v>
      </c>
      <c r="AU263" s="196" t="s">
        <v>87</v>
      </c>
      <c r="AY263" s="16" t="s">
        <v>120</v>
      </c>
      <c r="BE263" s="197">
        <f>IF(N263="základní",J263,0)</f>
        <v>0</v>
      </c>
      <c r="BF263" s="197">
        <f>IF(N263="snížená",J263,0)</f>
        <v>0</v>
      </c>
      <c r="BG263" s="197">
        <f>IF(N263="zákl. přenesená",J263,0)</f>
        <v>0</v>
      </c>
      <c r="BH263" s="197">
        <f>IF(N263="sníž. přenesená",J263,0)</f>
        <v>0</v>
      </c>
      <c r="BI263" s="197">
        <f>IF(N263="nulová",J263,0)</f>
        <v>0</v>
      </c>
      <c r="BJ263" s="16" t="s">
        <v>85</v>
      </c>
      <c r="BK263" s="197">
        <f>ROUND(I263*H263,2)</f>
        <v>0</v>
      </c>
      <c r="BL263" s="16" t="s">
        <v>358</v>
      </c>
      <c r="BM263" s="196" t="s">
        <v>409</v>
      </c>
    </row>
    <row r="264" spans="1:65" s="2" customFormat="1" ht="10.199999999999999">
      <c r="A264" s="33"/>
      <c r="B264" s="34"/>
      <c r="C264" s="35"/>
      <c r="D264" s="198" t="s">
        <v>130</v>
      </c>
      <c r="E264" s="35"/>
      <c r="F264" s="199" t="s">
        <v>408</v>
      </c>
      <c r="G264" s="35"/>
      <c r="H264" s="35"/>
      <c r="I264" s="200"/>
      <c r="J264" s="35"/>
      <c r="K264" s="35"/>
      <c r="L264" s="38"/>
      <c r="M264" s="201"/>
      <c r="N264" s="202"/>
      <c r="O264" s="70"/>
      <c r="P264" s="70"/>
      <c r="Q264" s="70"/>
      <c r="R264" s="70"/>
      <c r="S264" s="70"/>
      <c r="T264" s="71"/>
      <c r="U264" s="33"/>
      <c r="V264" s="33"/>
      <c r="W264" s="33"/>
      <c r="X264" s="33"/>
      <c r="Y264" s="33"/>
      <c r="Z264" s="33"/>
      <c r="AA264" s="33"/>
      <c r="AB264" s="33"/>
      <c r="AC264" s="33"/>
      <c r="AD264" s="33"/>
      <c r="AE264" s="33"/>
      <c r="AT264" s="16" t="s">
        <v>130</v>
      </c>
      <c r="AU264" s="16" t="s">
        <v>87</v>
      </c>
    </row>
    <row r="265" spans="1:65" s="2" customFormat="1" ht="16.5" customHeight="1">
      <c r="A265" s="33"/>
      <c r="B265" s="34"/>
      <c r="C265" s="215" t="s">
        <v>410</v>
      </c>
      <c r="D265" s="215" t="s">
        <v>355</v>
      </c>
      <c r="E265" s="216" t="s">
        <v>411</v>
      </c>
      <c r="F265" s="217" t="s">
        <v>412</v>
      </c>
      <c r="G265" s="218" t="s">
        <v>154</v>
      </c>
      <c r="H265" s="219">
        <v>896</v>
      </c>
      <c r="I265" s="220"/>
      <c r="J265" s="221">
        <f>ROUND(I265*H265,2)</f>
        <v>0</v>
      </c>
      <c r="K265" s="217" t="s">
        <v>127</v>
      </c>
      <c r="L265" s="222"/>
      <c r="M265" s="223" t="s">
        <v>1</v>
      </c>
      <c r="N265" s="224" t="s">
        <v>42</v>
      </c>
      <c r="O265" s="70"/>
      <c r="P265" s="194">
        <f>O265*H265</f>
        <v>0</v>
      </c>
      <c r="Q265" s="194">
        <v>5.1999999999999995E-4</v>
      </c>
      <c r="R265" s="194">
        <f>Q265*H265</f>
        <v>0.46591999999999995</v>
      </c>
      <c r="S265" s="194">
        <v>0</v>
      </c>
      <c r="T265" s="195">
        <f>S265*H265</f>
        <v>0</v>
      </c>
      <c r="U265" s="33"/>
      <c r="V265" s="33"/>
      <c r="W265" s="33"/>
      <c r="X265" s="33"/>
      <c r="Y265" s="33"/>
      <c r="Z265" s="33"/>
      <c r="AA265" s="33"/>
      <c r="AB265" s="33"/>
      <c r="AC265" s="33"/>
      <c r="AD265" s="33"/>
      <c r="AE265" s="33"/>
      <c r="AR265" s="196" t="s">
        <v>358</v>
      </c>
      <c r="AT265" s="196" t="s">
        <v>355</v>
      </c>
      <c r="AU265" s="196" t="s">
        <v>87</v>
      </c>
      <c r="AY265" s="16" t="s">
        <v>120</v>
      </c>
      <c r="BE265" s="197">
        <f>IF(N265="základní",J265,0)</f>
        <v>0</v>
      </c>
      <c r="BF265" s="197">
        <f>IF(N265="snížená",J265,0)</f>
        <v>0</v>
      </c>
      <c r="BG265" s="197">
        <f>IF(N265="zákl. přenesená",J265,0)</f>
        <v>0</v>
      </c>
      <c r="BH265" s="197">
        <f>IF(N265="sníž. přenesená",J265,0)</f>
        <v>0</v>
      </c>
      <c r="BI265" s="197">
        <f>IF(N265="nulová",J265,0)</f>
        <v>0</v>
      </c>
      <c r="BJ265" s="16" t="s">
        <v>85</v>
      </c>
      <c r="BK265" s="197">
        <f>ROUND(I265*H265,2)</f>
        <v>0</v>
      </c>
      <c r="BL265" s="16" t="s">
        <v>358</v>
      </c>
      <c r="BM265" s="196" t="s">
        <v>413</v>
      </c>
    </row>
    <row r="266" spans="1:65" s="2" customFormat="1" ht="10.199999999999999">
      <c r="A266" s="33"/>
      <c r="B266" s="34"/>
      <c r="C266" s="35"/>
      <c r="D266" s="198" t="s">
        <v>130</v>
      </c>
      <c r="E266" s="35"/>
      <c r="F266" s="199" t="s">
        <v>412</v>
      </c>
      <c r="G266" s="35"/>
      <c r="H266" s="35"/>
      <c r="I266" s="200"/>
      <c r="J266" s="35"/>
      <c r="K266" s="35"/>
      <c r="L266" s="38"/>
      <c r="M266" s="201"/>
      <c r="N266" s="202"/>
      <c r="O266" s="70"/>
      <c r="P266" s="70"/>
      <c r="Q266" s="70"/>
      <c r="R266" s="70"/>
      <c r="S266" s="70"/>
      <c r="T266" s="71"/>
      <c r="U266" s="33"/>
      <c r="V266" s="33"/>
      <c r="W266" s="33"/>
      <c r="X266" s="33"/>
      <c r="Y266" s="33"/>
      <c r="Z266" s="33"/>
      <c r="AA266" s="33"/>
      <c r="AB266" s="33"/>
      <c r="AC266" s="33"/>
      <c r="AD266" s="33"/>
      <c r="AE266" s="33"/>
      <c r="AT266" s="16" t="s">
        <v>130</v>
      </c>
      <c r="AU266" s="16" t="s">
        <v>87</v>
      </c>
    </row>
    <row r="267" spans="1:65" s="13" customFormat="1" ht="10.199999999999999">
      <c r="B267" s="203"/>
      <c r="C267" s="204"/>
      <c r="D267" s="198" t="s">
        <v>132</v>
      </c>
      <c r="E267" s="205" t="s">
        <v>1</v>
      </c>
      <c r="F267" s="206" t="s">
        <v>414</v>
      </c>
      <c r="G267" s="204"/>
      <c r="H267" s="207">
        <v>896</v>
      </c>
      <c r="I267" s="208"/>
      <c r="J267" s="204"/>
      <c r="K267" s="204"/>
      <c r="L267" s="209"/>
      <c r="M267" s="210"/>
      <c r="N267" s="211"/>
      <c r="O267" s="211"/>
      <c r="P267" s="211"/>
      <c r="Q267" s="211"/>
      <c r="R267" s="211"/>
      <c r="S267" s="211"/>
      <c r="T267" s="212"/>
      <c r="AT267" s="213" t="s">
        <v>132</v>
      </c>
      <c r="AU267" s="213" t="s">
        <v>87</v>
      </c>
      <c r="AV267" s="13" t="s">
        <v>87</v>
      </c>
      <c r="AW267" s="13" t="s">
        <v>34</v>
      </c>
      <c r="AX267" s="13" t="s">
        <v>85</v>
      </c>
      <c r="AY267" s="213" t="s">
        <v>120</v>
      </c>
    </row>
    <row r="268" spans="1:65" s="2" customFormat="1" ht="16.5" customHeight="1">
      <c r="A268" s="33"/>
      <c r="B268" s="34"/>
      <c r="C268" s="215" t="s">
        <v>415</v>
      </c>
      <c r="D268" s="215" t="s">
        <v>355</v>
      </c>
      <c r="E268" s="216" t="s">
        <v>416</v>
      </c>
      <c r="F268" s="217" t="s">
        <v>417</v>
      </c>
      <c r="G268" s="218" t="s">
        <v>154</v>
      </c>
      <c r="H268" s="219">
        <v>1152</v>
      </c>
      <c r="I268" s="220"/>
      <c r="J268" s="221">
        <f>ROUND(I268*H268,2)</f>
        <v>0</v>
      </c>
      <c r="K268" s="217" t="s">
        <v>127</v>
      </c>
      <c r="L268" s="222"/>
      <c r="M268" s="223" t="s">
        <v>1</v>
      </c>
      <c r="N268" s="224" t="s">
        <v>42</v>
      </c>
      <c r="O268" s="70"/>
      <c r="P268" s="194">
        <f>O268*H268</f>
        <v>0</v>
      </c>
      <c r="Q268" s="194">
        <v>1.23E-3</v>
      </c>
      <c r="R268" s="194">
        <f>Q268*H268</f>
        <v>1.41696</v>
      </c>
      <c r="S268" s="194">
        <v>0</v>
      </c>
      <c r="T268" s="195">
        <f>S268*H268</f>
        <v>0</v>
      </c>
      <c r="U268" s="33"/>
      <c r="V268" s="33"/>
      <c r="W268" s="33"/>
      <c r="X268" s="33"/>
      <c r="Y268" s="33"/>
      <c r="Z268" s="33"/>
      <c r="AA268" s="33"/>
      <c r="AB268" s="33"/>
      <c r="AC268" s="33"/>
      <c r="AD268" s="33"/>
      <c r="AE268" s="33"/>
      <c r="AR268" s="196" t="s">
        <v>358</v>
      </c>
      <c r="AT268" s="196" t="s">
        <v>355</v>
      </c>
      <c r="AU268" s="196" t="s">
        <v>87</v>
      </c>
      <c r="AY268" s="16" t="s">
        <v>120</v>
      </c>
      <c r="BE268" s="197">
        <f>IF(N268="základní",J268,0)</f>
        <v>0</v>
      </c>
      <c r="BF268" s="197">
        <f>IF(N268="snížená",J268,0)</f>
        <v>0</v>
      </c>
      <c r="BG268" s="197">
        <f>IF(N268="zákl. přenesená",J268,0)</f>
        <v>0</v>
      </c>
      <c r="BH268" s="197">
        <f>IF(N268="sníž. přenesená",J268,0)</f>
        <v>0</v>
      </c>
      <c r="BI268" s="197">
        <f>IF(N268="nulová",J268,0)</f>
        <v>0</v>
      </c>
      <c r="BJ268" s="16" t="s">
        <v>85</v>
      </c>
      <c r="BK268" s="197">
        <f>ROUND(I268*H268,2)</f>
        <v>0</v>
      </c>
      <c r="BL268" s="16" t="s">
        <v>358</v>
      </c>
      <c r="BM268" s="196" t="s">
        <v>418</v>
      </c>
    </row>
    <row r="269" spans="1:65" s="2" customFormat="1" ht="10.199999999999999">
      <c r="A269" s="33"/>
      <c r="B269" s="34"/>
      <c r="C269" s="35"/>
      <c r="D269" s="198" t="s">
        <v>130</v>
      </c>
      <c r="E269" s="35"/>
      <c r="F269" s="199" t="s">
        <v>417</v>
      </c>
      <c r="G269" s="35"/>
      <c r="H269" s="35"/>
      <c r="I269" s="200"/>
      <c r="J269" s="35"/>
      <c r="K269" s="35"/>
      <c r="L269" s="38"/>
      <c r="M269" s="201"/>
      <c r="N269" s="202"/>
      <c r="O269" s="70"/>
      <c r="P269" s="70"/>
      <c r="Q269" s="70"/>
      <c r="R269" s="70"/>
      <c r="S269" s="70"/>
      <c r="T269" s="71"/>
      <c r="U269" s="33"/>
      <c r="V269" s="33"/>
      <c r="W269" s="33"/>
      <c r="X269" s="33"/>
      <c r="Y269" s="33"/>
      <c r="Z269" s="33"/>
      <c r="AA269" s="33"/>
      <c r="AB269" s="33"/>
      <c r="AC269" s="33"/>
      <c r="AD269" s="33"/>
      <c r="AE269" s="33"/>
      <c r="AT269" s="16" t="s">
        <v>130</v>
      </c>
      <c r="AU269" s="16" t="s">
        <v>87</v>
      </c>
    </row>
    <row r="270" spans="1:65" s="13" customFormat="1" ht="10.199999999999999">
      <c r="B270" s="203"/>
      <c r="C270" s="204"/>
      <c r="D270" s="198" t="s">
        <v>132</v>
      </c>
      <c r="E270" s="205" t="s">
        <v>1</v>
      </c>
      <c r="F270" s="206" t="s">
        <v>419</v>
      </c>
      <c r="G270" s="204"/>
      <c r="H270" s="207">
        <v>1152</v>
      </c>
      <c r="I270" s="208"/>
      <c r="J270" s="204"/>
      <c r="K270" s="204"/>
      <c r="L270" s="209"/>
      <c r="M270" s="210"/>
      <c r="N270" s="211"/>
      <c r="O270" s="211"/>
      <c r="P270" s="211"/>
      <c r="Q270" s="211"/>
      <c r="R270" s="211"/>
      <c r="S270" s="211"/>
      <c r="T270" s="212"/>
      <c r="AT270" s="213" t="s">
        <v>132</v>
      </c>
      <c r="AU270" s="213" t="s">
        <v>87</v>
      </c>
      <c r="AV270" s="13" t="s">
        <v>87</v>
      </c>
      <c r="AW270" s="13" t="s">
        <v>34</v>
      </c>
      <c r="AX270" s="13" t="s">
        <v>85</v>
      </c>
      <c r="AY270" s="213" t="s">
        <v>120</v>
      </c>
    </row>
    <row r="271" spans="1:65" s="2" customFormat="1" ht="16.5" customHeight="1">
      <c r="A271" s="33"/>
      <c r="B271" s="34"/>
      <c r="C271" s="215" t="s">
        <v>420</v>
      </c>
      <c r="D271" s="215" t="s">
        <v>355</v>
      </c>
      <c r="E271" s="216" t="s">
        <v>421</v>
      </c>
      <c r="F271" s="217" t="s">
        <v>422</v>
      </c>
      <c r="G271" s="218" t="s">
        <v>154</v>
      </c>
      <c r="H271" s="219">
        <v>224</v>
      </c>
      <c r="I271" s="220"/>
      <c r="J271" s="221">
        <f>ROUND(I271*H271,2)</f>
        <v>0</v>
      </c>
      <c r="K271" s="217" t="s">
        <v>127</v>
      </c>
      <c r="L271" s="222"/>
      <c r="M271" s="223" t="s">
        <v>1</v>
      </c>
      <c r="N271" s="224" t="s">
        <v>42</v>
      </c>
      <c r="O271" s="70"/>
      <c r="P271" s="194">
        <f>O271*H271</f>
        <v>0</v>
      </c>
      <c r="Q271" s="194">
        <v>9.0000000000000006E-5</v>
      </c>
      <c r="R271" s="194">
        <f>Q271*H271</f>
        <v>2.0160000000000001E-2</v>
      </c>
      <c r="S271" s="194">
        <v>0</v>
      </c>
      <c r="T271" s="195">
        <f>S271*H271</f>
        <v>0</v>
      </c>
      <c r="U271" s="33"/>
      <c r="V271" s="33"/>
      <c r="W271" s="33"/>
      <c r="X271" s="33"/>
      <c r="Y271" s="33"/>
      <c r="Z271" s="33"/>
      <c r="AA271" s="33"/>
      <c r="AB271" s="33"/>
      <c r="AC271" s="33"/>
      <c r="AD271" s="33"/>
      <c r="AE271" s="33"/>
      <c r="AR271" s="196" t="s">
        <v>358</v>
      </c>
      <c r="AT271" s="196" t="s">
        <v>355</v>
      </c>
      <c r="AU271" s="196" t="s">
        <v>87</v>
      </c>
      <c r="AY271" s="16" t="s">
        <v>120</v>
      </c>
      <c r="BE271" s="197">
        <f>IF(N271="základní",J271,0)</f>
        <v>0</v>
      </c>
      <c r="BF271" s="197">
        <f>IF(N271="snížená",J271,0)</f>
        <v>0</v>
      </c>
      <c r="BG271" s="197">
        <f>IF(N271="zákl. přenesená",J271,0)</f>
        <v>0</v>
      </c>
      <c r="BH271" s="197">
        <f>IF(N271="sníž. přenesená",J271,0)</f>
        <v>0</v>
      </c>
      <c r="BI271" s="197">
        <f>IF(N271="nulová",J271,0)</f>
        <v>0</v>
      </c>
      <c r="BJ271" s="16" t="s">
        <v>85</v>
      </c>
      <c r="BK271" s="197">
        <f>ROUND(I271*H271,2)</f>
        <v>0</v>
      </c>
      <c r="BL271" s="16" t="s">
        <v>358</v>
      </c>
      <c r="BM271" s="196" t="s">
        <v>423</v>
      </c>
    </row>
    <row r="272" spans="1:65" s="2" customFormat="1" ht="10.199999999999999">
      <c r="A272" s="33"/>
      <c r="B272" s="34"/>
      <c r="C272" s="35"/>
      <c r="D272" s="198" t="s">
        <v>130</v>
      </c>
      <c r="E272" s="35"/>
      <c r="F272" s="199" t="s">
        <v>422</v>
      </c>
      <c r="G272" s="35"/>
      <c r="H272" s="35"/>
      <c r="I272" s="200"/>
      <c r="J272" s="35"/>
      <c r="K272" s="35"/>
      <c r="L272" s="38"/>
      <c r="M272" s="201"/>
      <c r="N272" s="202"/>
      <c r="O272" s="70"/>
      <c r="P272" s="70"/>
      <c r="Q272" s="70"/>
      <c r="R272" s="70"/>
      <c r="S272" s="70"/>
      <c r="T272" s="71"/>
      <c r="U272" s="33"/>
      <c r="V272" s="33"/>
      <c r="W272" s="33"/>
      <c r="X272" s="33"/>
      <c r="Y272" s="33"/>
      <c r="Z272" s="33"/>
      <c r="AA272" s="33"/>
      <c r="AB272" s="33"/>
      <c r="AC272" s="33"/>
      <c r="AD272" s="33"/>
      <c r="AE272" s="33"/>
      <c r="AT272" s="16" t="s">
        <v>130</v>
      </c>
      <c r="AU272" s="16" t="s">
        <v>87</v>
      </c>
    </row>
    <row r="273" spans="1:65" s="13" customFormat="1" ht="10.199999999999999">
      <c r="B273" s="203"/>
      <c r="C273" s="204"/>
      <c r="D273" s="198" t="s">
        <v>132</v>
      </c>
      <c r="E273" s="205" t="s">
        <v>1</v>
      </c>
      <c r="F273" s="206" t="s">
        <v>424</v>
      </c>
      <c r="G273" s="204"/>
      <c r="H273" s="207">
        <v>224</v>
      </c>
      <c r="I273" s="208"/>
      <c r="J273" s="204"/>
      <c r="K273" s="204"/>
      <c r="L273" s="209"/>
      <c r="M273" s="210"/>
      <c r="N273" s="211"/>
      <c r="O273" s="211"/>
      <c r="P273" s="211"/>
      <c r="Q273" s="211"/>
      <c r="R273" s="211"/>
      <c r="S273" s="211"/>
      <c r="T273" s="212"/>
      <c r="AT273" s="213" t="s">
        <v>132</v>
      </c>
      <c r="AU273" s="213" t="s">
        <v>87</v>
      </c>
      <c r="AV273" s="13" t="s">
        <v>87</v>
      </c>
      <c r="AW273" s="13" t="s">
        <v>34</v>
      </c>
      <c r="AX273" s="13" t="s">
        <v>85</v>
      </c>
      <c r="AY273" s="213" t="s">
        <v>120</v>
      </c>
    </row>
    <row r="274" spans="1:65" s="2" customFormat="1" ht="16.5" customHeight="1">
      <c r="A274" s="33"/>
      <c r="B274" s="34"/>
      <c r="C274" s="215" t="s">
        <v>425</v>
      </c>
      <c r="D274" s="215" t="s">
        <v>355</v>
      </c>
      <c r="E274" s="216" t="s">
        <v>426</v>
      </c>
      <c r="F274" s="217" t="s">
        <v>427</v>
      </c>
      <c r="G274" s="218" t="s">
        <v>154</v>
      </c>
      <c r="H274" s="219">
        <v>1</v>
      </c>
      <c r="I274" s="220"/>
      <c r="J274" s="221">
        <f>ROUND(I274*H274,2)</f>
        <v>0</v>
      </c>
      <c r="K274" s="217" t="s">
        <v>127</v>
      </c>
      <c r="L274" s="222"/>
      <c r="M274" s="223" t="s">
        <v>1</v>
      </c>
      <c r="N274" s="224" t="s">
        <v>42</v>
      </c>
      <c r="O274" s="70"/>
      <c r="P274" s="194">
        <f>O274*H274</f>
        <v>0</v>
      </c>
      <c r="Q274" s="194">
        <v>0.17161999999999999</v>
      </c>
      <c r="R274" s="194">
        <f>Q274*H274</f>
        <v>0.17161999999999999</v>
      </c>
      <c r="S274" s="194">
        <v>0</v>
      </c>
      <c r="T274" s="195">
        <f>S274*H274</f>
        <v>0</v>
      </c>
      <c r="U274" s="33"/>
      <c r="V274" s="33"/>
      <c r="W274" s="33"/>
      <c r="X274" s="33"/>
      <c r="Y274" s="33"/>
      <c r="Z274" s="33"/>
      <c r="AA274" s="33"/>
      <c r="AB274" s="33"/>
      <c r="AC274" s="33"/>
      <c r="AD274" s="33"/>
      <c r="AE274" s="33"/>
      <c r="AR274" s="196" t="s">
        <v>358</v>
      </c>
      <c r="AT274" s="196" t="s">
        <v>355</v>
      </c>
      <c r="AU274" s="196" t="s">
        <v>87</v>
      </c>
      <c r="AY274" s="16" t="s">
        <v>120</v>
      </c>
      <c r="BE274" s="197">
        <f>IF(N274="základní",J274,0)</f>
        <v>0</v>
      </c>
      <c r="BF274" s="197">
        <f>IF(N274="snížená",J274,0)</f>
        <v>0</v>
      </c>
      <c r="BG274" s="197">
        <f>IF(N274="zákl. přenesená",J274,0)</f>
        <v>0</v>
      </c>
      <c r="BH274" s="197">
        <f>IF(N274="sníž. přenesená",J274,0)</f>
        <v>0</v>
      </c>
      <c r="BI274" s="197">
        <f>IF(N274="nulová",J274,0)</f>
        <v>0</v>
      </c>
      <c r="BJ274" s="16" t="s">
        <v>85</v>
      </c>
      <c r="BK274" s="197">
        <f>ROUND(I274*H274,2)</f>
        <v>0</v>
      </c>
      <c r="BL274" s="16" t="s">
        <v>358</v>
      </c>
      <c r="BM274" s="196" t="s">
        <v>428</v>
      </c>
    </row>
    <row r="275" spans="1:65" s="2" customFormat="1" ht="10.199999999999999">
      <c r="A275" s="33"/>
      <c r="B275" s="34"/>
      <c r="C275" s="35"/>
      <c r="D275" s="198" t="s">
        <v>130</v>
      </c>
      <c r="E275" s="35"/>
      <c r="F275" s="199" t="s">
        <v>427</v>
      </c>
      <c r="G275" s="35"/>
      <c r="H275" s="35"/>
      <c r="I275" s="200"/>
      <c r="J275" s="35"/>
      <c r="K275" s="35"/>
      <c r="L275" s="38"/>
      <c r="M275" s="201"/>
      <c r="N275" s="202"/>
      <c r="O275" s="70"/>
      <c r="P275" s="70"/>
      <c r="Q275" s="70"/>
      <c r="R275" s="70"/>
      <c r="S275" s="70"/>
      <c r="T275" s="71"/>
      <c r="U275" s="33"/>
      <c r="V275" s="33"/>
      <c r="W275" s="33"/>
      <c r="X275" s="33"/>
      <c r="Y275" s="33"/>
      <c r="Z275" s="33"/>
      <c r="AA275" s="33"/>
      <c r="AB275" s="33"/>
      <c r="AC275" s="33"/>
      <c r="AD275" s="33"/>
      <c r="AE275" s="33"/>
      <c r="AT275" s="16" t="s">
        <v>130</v>
      </c>
      <c r="AU275" s="16" t="s">
        <v>87</v>
      </c>
    </row>
    <row r="276" spans="1:65" s="2" customFormat="1" ht="16.5" customHeight="1">
      <c r="A276" s="33"/>
      <c r="B276" s="34"/>
      <c r="C276" s="215" t="s">
        <v>429</v>
      </c>
      <c r="D276" s="215" t="s">
        <v>355</v>
      </c>
      <c r="E276" s="216" t="s">
        <v>430</v>
      </c>
      <c r="F276" s="217" t="s">
        <v>431</v>
      </c>
      <c r="G276" s="218" t="s">
        <v>154</v>
      </c>
      <c r="H276" s="219">
        <v>2</v>
      </c>
      <c r="I276" s="220"/>
      <c r="J276" s="221">
        <f>ROUND(I276*H276,2)</f>
        <v>0</v>
      </c>
      <c r="K276" s="217" t="s">
        <v>127</v>
      </c>
      <c r="L276" s="222"/>
      <c r="M276" s="223" t="s">
        <v>1</v>
      </c>
      <c r="N276" s="224" t="s">
        <v>42</v>
      </c>
      <c r="O276" s="70"/>
      <c r="P276" s="194">
        <f>O276*H276</f>
        <v>0</v>
      </c>
      <c r="Q276" s="194">
        <v>0.17535000000000001</v>
      </c>
      <c r="R276" s="194">
        <f>Q276*H276</f>
        <v>0.35070000000000001</v>
      </c>
      <c r="S276" s="194">
        <v>0</v>
      </c>
      <c r="T276" s="195">
        <f>S276*H276</f>
        <v>0</v>
      </c>
      <c r="U276" s="33"/>
      <c r="V276" s="33"/>
      <c r="W276" s="33"/>
      <c r="X276" s="33"/>
      <c r="Y276" s="33"/>
      <c r="Z276" s="33"/>
      <c r="AA276" s="33"/>
      <c r="AB276" s="33"/>
      <c r="AC276" s="33"/>
      <c r="AD276" s="33"/>
      <c r="AE276" s="33"/>
      <c r="AR276" s="196" t="s">
        <v>358</v>
      </c>
      <c r="AT276" s="196" t="s">
        <v>355</v>
      </c>
      <c r="AU276" s="196" t="s">
        <v>87</v>
      </c>
      <c r="AY276" s="16" t="s">
        <v>120</v>
      </c>
      <c r="BE276" s="197">
        <f>IF(N276="základní",J276,0)</f>
        <v>0</v>
      </c>
      <c r="BF276" s="197">
        <f>IF(N276="snížená",J276,0)</f>
        <v>0</v>
      </c>
      <c r="BG276" s="197">
        <f>IF(N276="zákl. přenesená",J276,0)</f>
        <v>0</v>
      </c>
      <c r="BH276" s="197">
        <f>IF(N276="sníž. přenesená",J276,0)</f>
        <v>0</v>
      </c>
      <c r="BI276" s="197">
        <f>IF(N276="nulová",J276,0)</f>
        <v>0</v>
      </c>
      <c r="BJ276" s="16" t="s">
        <v>85</v>
      </c>
      <c r="BK276" s="197">
        <f>ROUND(I276*H276,2)</f>
        <v>0</v>
      </c>
      <c r="BL276" s="16" t="s">
        <v>358</v>
      </c>
      <c r="BM276" s="196" t="s">
        <v>432</v>
      </c>
    </row>
    <row r="277" spans="1:65" s="2" customFormat="1" ht="10.199999999999999">
      <c r="A277" s="33"/>
      <c r="B277" s="34"/>
      <c r="C277" s="35"/>
      <c r="D277" s="198" t="s">
        <v>130</v>
      </c>
      <c r="E277" s="35"/>
      <c r="F277" s="199" t="s">
        <v>431</v>
      </c>
      <c r="G277" s="35"/>
      <c r="H277" s="35"/>
      <c r="I277" s="200"/>
      <c r="J277" s="35"/>
      <c r="K277" s="35"/>
      <c r="L277" s="38"/>
      <c r="M277" s="201"/>
      <c r="N277" s="202"/>
      <c r="O277" s="70"/>
      <c r="P277" s="70"/>
      <c r="Q277" s="70"/>
      <c r="R277" s="70"/>
      <c r="S277" s="70"/>
      <c r="T277" s="71"/>
      <c r="U277" s="33"/>
      <c r="V277" s="33"/>
      <c r="W277" s="33"/>
      <c r="X277" s="33"/>
      <c r="Y277" s="33"/>
      <c r="Z277" s="33"/>
      <c r="AA277" s="33"/>
      <c r="AB277" s="33"/>
      <c r="AC277" s="33"/>
      <c r="AD277" s="33"/>
      <c r="AE277" s="33"/>
      <c r="AT277" s="16" t="s">
        <v>130</v>
      </c>
      <c r="AU277" s="16" t="s">
        <v>87</v>
      </c>
    </row>
    <row r="278" spans="1:65" s="2" customFormat="1" ht="16.5" customHeight="1">
      <c r="A278" s="33"/>
      <c r="B278" s="34"/>
      <c r="C278" s="215" t="s">
        <v>433</v>
      </c>
      <c r="D278" s="215" t="s">
        <v>355</v>
      </c>
      <c r="E278" s="216" t="s">
        <v>434</v>
      </c>
      <c r="F278" s="217" t="s">
        <v>435</v>
      </c>
      <c r="G278" s="218" t="s">
        <v>154</v>
      </c>
      <c r="H278" s="219">
        <v>8</v>
      </c>
      <c r="I278" s="220"/>
      <c r="J278" s="221">
        <f>ROUND(I278*H278,2)</f>
        <v>0</v>
      </c>
      <c r="K278" s="217" t="s">
        <v>127</v>
      </c>
      <c r="L278" s="222"/>
      <c r="M278" s="223" t="s">
        <v>1</v>
      </c>
      <c r="N278" s="224" t="s">
        <v>42</v>
      </c>
      <c r="O278" s="70"/>
      <c r="P278" s="194">
        <f>O278*H278</f>
        <v>0</v>
      </c>
      <c r="Q278" s="194">
        <v>1.796E-2</v>
      </c>
      <c r="R278" s="194">
        <f>Q278*H278</f>
        <v>0.14368</v>
      </c>
      <c r="S278" s="194">
        <v>0</v>
      </c>
      <c r="T278" s="195">
        <f>S278*H278</f>
        <v>0</v>
      </c>
      <c r="U278" s="33"/>
      <c r="V278" s="33"/>
      <c r="W278" s="33"/>
      <c r="X278" s="33"/>
      <c r="Y278" s="33"/>
      <c r="Z278" s="33"/>
      <c r="AA278" s="33"/>
      <c r="AB278" s="33"/>
      <c r="AC278" s="33"/>
      <c r="AD278" s="33"/>
      <c r="AE278" s="33"/>
      <c r="AR278" s="196" t="s">
        <v>358</v>
      </c>
      <c r="AT278" s="196" t="s">
        <v>355</v>
      </c>
      <c r="AU278" s="196" t="s">
        <v>87</v>
      </c>
      <c r="AY278" s="16" t="s">
        <v>120</v>
      </c>
      <c r="BE278" s="197">
        <f>IF(N278="základní",J278,0)</f>
        <v>0</v>
      </c>
      <c r="BF278" s="197">
        <f>IF(N278="snížená",J278,0)</f>
        <v>0</v>
      </c>
      <c r="BG278" s="197">
        <f>IF(N278="zákl. přenesená",J278,0)</f>
        <v>0</v>
      </c>
      <c r="BH278" s="197">
        <f>IF(N278="sníž. přenesená",J278,0)</f>
        <v>0</v>
      </c>
      <c r="BI278" s="197">
        <f>IF(N278="nulová",J278,0)</f>
        <v>0</v>
      </c>
      <c r="BJ278" s="16" t="s">
        <v>85</v>
      </c>
      <c r="BK278" s="197">
        <f>ROUND(I278*H278,2)</f>
        <v>0</v>
      </c>
      <c r="BL278" s="16" t="s">
        <v>358</v>
      </c>
      <c r="BM278" s="196" t="s">
        <v>436</v>
      </c>
    </row>
    <row r="279" spans="1:65" s="2" customFormat="1" ht="10.199999999999999">
      <c r="A279" s="33"/>
      <c r="B279" s="34"/>
      <c r="C279" s="35"/>
      <c r="D279" s="198" t="s">
        <v>130</v>
      </c>
      <c r="E279" s="35"/>
      <c r="F279" s="199" t="s">
        <v>435</v>
      </c>
      <c r="G279" s="35"/>
      <c r="H279" s="35"/>
      <c r="I279" s="200"/>
      <c r="J279" s="35"/>
      <c r="K279" s="35"/>
      <c r="L279" s="38"/>
      <c r="M279" s="201"/>
      <c r="N279" s="202"/>
      <c r="O279" s="70"/>
      <c r="P279" s="70"/>
      <c r="Q279" s="70"/>
      <c r="R279" s="70"/>
      <c r="S279" s="70"/>
      <c r="T279" s="71"/>
      <c r="U279" s="33"/>
      <c r="V279" s="33"/>
      <c r="W279" s="33"/>
      <c r="X279" s="33"/>
      <c r="Y279" s="33"/>
      <c r="Z279" s="33"/>
      <c r="AA279" s="33"/>
      <c r="AB279" s="33"/>
      <c r="AC279" s="33"/>
      <c r="AD279" s="33"/>
      <c r="AE279" s="33"/>
      <c r="AT279" s="16" t="s">
        <v>130</v>
      </c>
      <c r="AU279" s="16" t="s">
        <v>87</v>
      </c>
    </row>
    <row r="280" spans="1:65" s="2" customFormat="1" ht="16.5" customHeight="1">
      <c r="A280" s="33"/>
      <c r="B280" s="34"/>
      <c r="C280" s="215" t="s">
        <v>437</v>
      </c>
      <c r="D280" s="215" t="s">
        <v>355</v>
      </c>
      <c r="E280" s="216" t="s">
        <v>438</v>
      </c>
      <c r="F280" s="217" t="s">
        <v>439</v>
      </c>
      <c r="G280" s="218" t="s">
        <v>154</v>
      </c>
      <c r="H280" s="219">
        <v>16</v>
      </c>
      <c r="I280" s="220"/>
      <c r="J280" s="221">
        <f>ROUND(I280*H280,2)</f>
        <v>0</v>
      </c>
      <c r="K280" s="217" t="s">
        <v>127</v>
      </c>
      <c r="L280" s="222"/>
      <c r="M280" s="223" t="s">
        <v>1</v>
      </c>
      <c r="N280" s="224" t="s">
        <v>42</v>
      </c>
      <c r="O280" s="70"/>
      <c r="P280" s="194">
        <f>O280*H280</f>
        <v>0</v>
      </c>
      <c r="Q280" s="194">
        <v>5.9999999999999995E-4</v>
      </c>
      <c r="R280" s="194">
        <f>Q280*H280</f>
        <v>9.5999999999999992E-3</v>
      </c>
      <c r="S280" s="194">
        <v>0</v>
      </c>
      <c r="T280" s="195">
        <f>S280*H280</f>
        <v>0</v>
      </c>
      <c r="U280" s="33"/>
      <c r="V280" s="33"/>
      <c r="W280" s="33"/>
      <c r="X280" s="33"/>
      <c r="Y280" s="33"/>
      <c r="Z280" s="33"/>
      <c r="AA280" s="33"/>
      <c r="AB280" s="33"/>
      <c r="AC280" s="33"/>
      <c r="AD280" s="33"/>
      <c r="AE280" s="33"/>
      <c r="AR280" s="196" t="s">
        <v>358</v>
      </c>
      <c r="AT280" s="196" t="s">
        <v>355</v>
      </c>
      <c r="AU280" s="196" t="s">
        <v>87</v>
      </c>
      <c r="AY280" s="16" t="s">
        <v>120</v>
      </c>
      <c r="BE280" s="197">
        <f>IF(N280="základní",J280,0)</f>
        <v>0</v>
      </c>
      <c r="BF280" s="197">
        <f>IF(N280="snížená",J280,0)</f>
        <v>0</v>
      </c>
      <c r="BG280" s="197">
        <f>IF(N280="zákl. přenesená",J280,0)</f>
        <v>0</v>
      </c>
      <c r="BH280" s="197">
        <f>IF(N280="sníž. přenesená",J280,0)</f>
        <v>0</v>
      </c>
      <c r="BI280" s="197">
        <f>IF(N280="nulová",J280,0)</f>
        <v>0</v>
      </c>
      <c r="BJ280" s="16" t="s">
        <v>85</v>
      </c>
      <c r="BK280" s="197">
        <f>ROUND(I280*H280,2)</f>
        <v>0</v>
      </c>
      <c r="BL280" s="16" t="s">
        <v>358</v>
      </c>
      <c r="BM280" s="196" t="s">
        <v>440</v>
      </c>
    </row>
    <row r="281" spans="1:65" s="2" customFormat="1" ht="10.199999999999999">
      <c r="A281" s="33"/>
      <c r="B281" s="34"/>
      <c r="C281" s="35"/>
      <c r="D281" s="198" t="s">
        <v>130</v>
      </c>
      <c r="E281" s="35"/>
      <c r="F281" s="199" t="s">
        <v>439</v>
      </c>
      <c r="G281" s="35"/>
      <c r="H281" s="35"/>
      <c r="I281" s="200"/>
      <c r="J281" s="35"/>
      <c r="K281" s="35"/>
      <c r="L281" s="38"/>
      <c r="M281" s="201"/>
      <c r="N281" s="202"/>
      <c r="O281" s="70"/>
      <c r="P281" s="70"/>
      <c r="Q281" s="70"/>
      <c r="R281" s="70"/>
      <c r="S281" s="70"/>
      <c r="T281" s="71"/>
      <c r="U281" s="33"/>
      <c r="V281" s="33"/>
      <c r="W281" s="33"/>
      <c r="X281" s="33"/>
      <c r="Y281" s="33"/>
      <c r="Z281" s="33"/>
      <c r="AA281" s="33"/>
      <c r="AB281" s="33"/>
      <c r="AC281" s="33"/>
      <c r="AD281" s="33"/>
      <c r="AE281" s="33"/>
      <c r="AT281" s="16" t="s">
        <v>130</v>
      </c>
      <c r="AU281" s="16" t="s">
        <v>87</v>
      </c>
    </row>
    <row r="282" spans="1:65" s="2" customFormat="1" ht="21.75" customHeight="1">
      <c r="A282" s="33"/>
      <c r="B282" s="34"/>
      <c r="C282" s="215" t="s">
        <v>441</v>
      </c>
      <c r="D282" s="215" t="s">
        <v>355</v>
      </c>
      <c r="E282" s="216" t="s">
        <v>442</v>
      </c>
      <c r="F282" s="217" t="s">
        <v>443</v>
      </c>
      <c r="G282" s="218" t="s">
        <v>154</v>
      </c>
      <c r="H282" s="219">
        <v>4</v>
      </c>
      <c r="I282" s="220"/>
      <c r="J282" s="221">
        <f>ROUND(I282*H282,2)</f>
        <v>0</v>
      </c>
      <c r="K282" s="217" t="s">
        <v>127</v>
      </c>
      <c r="L282" s="222"/>
      <c r="M282" s="223" t="s">
        <v>1</v>
      </c>
      <c r="N282" s="224" t="s">
        <v>42</v>
      </c>
      <c r="O282" s="70"/>
      <c r="P282" s="194">
        <f>O282*H282</f>
        <v>0</v>
      </c>
      <c r="Q282" s="194">
        <v>0</v>
      </c>
      <c r="R282" s="194">
        <f>Q282*H282</f>
        <v>0</v>
      </c>
      <c r="S282" s="194">
        <v>0</v>
      </c>
      <c r="T282" s="195">
        <f>S282*H282</f>
        <v>0</v>
      </c>
      <c r="U282" s="33"/>
      <c r="V282" s="33"/>
      <c r="W282" s="33"/>
      <c r="X282" s="33"/>
      <c r="Y282" s="33"/>
      <c r="Z282" s="33"/>
      <c r="AA282" s="33"/>
      <c r="AB282" s="33"/>
      <c r="AC282" s="33"/>
      <c r="AD282" s="33"/>
      <c r="AE282" s="33"/>
      <c r="AR282" s="196" t="s">
        <v>358</v>
      </c>
      <c r="AT282" s="196" t="s">
        <v>355</v>
      </c>
      <c r="AU282" s="196" t="s">
        <v>87</v>
      </c>
      <c r="AY282" s="16" t="s">
        <v>120</v>
      </c>
      <c r="BE282" s="197">
        <f>IF(N282="základní",J282,0)</f>
        <v>0</v>
      </c>
      <c r="BF282" s="197">
        <f>IF(N282="snížená",J282,0)</f>
        <v>0</v>
      </c>
      <c r="BG282" s="197">
        <f>IF(N282="zákl. přenesená",J282,0)</f>
        <v>0</v>
      </c>
      <c r="BH282" s="197">
        <f>IF(N282="sníž. přenesená",J282,0)</f>
        <v>0</v>
      </c>
      <c r="BI282" s="197">
        <f>IF(N282="nulová",J282,0)</f>
        <v>0</v>
      </c>
      <c r="BJ282" s="16" t="s">
        <v>85</v>
      </c>
      <c r="BK282" s="197">
        <f>ROUND(I282*H282,2)</f>
        <v>0</v>
      </c>
      <c r="BL282" s="16" t="s">
        <v>358</v>
      </c>
      <c r="BM282" s="196" t="s">
        <v>444</v>
      </c>
    </row>
    <row r="283" spans="1:65" s="2" customFormat="1" ht="10.199999999999999">
      <c r="A283" s="33"/>
      <c r="B283" s="34"/>
      <c r="C283" s="35"/>
      <c r="D283" s="198" t="s">
        <v>130</v>
      </c>
      <c r="E283" s="35"/>
      <c r="F283" s="199" t="s">
        <v>443</v>
      </c>
      <c r="G283" s="35"/>
      <c r="H283" s="35"/>
      <c r="I283" s="200"/>
      <c r="J283" s="35"/>
      <c r="K283" s="35"/>
      <c r="L283" s="38"/>
      <c r="M283" s="201"/>
      <c r="N283" s="202"/>
      <c r="O283" s="70"/>
      <c r="P283" s="70"/>
      <c r="Q283" s="70"/>
      <c r="R283" s="70"/>
      <c r="S283" s="70"/>
      <c r="T283" s="71"/>
      <c r="U283" s="33"/>
      <c r="V283" s="33"/>
      <c r="W283" s="33"/>
      <c r="X283" s="33"/>
      <c r="Y283" s="33"/>
      <c r="Z283" s="33"/>
      <c r="AA283" s="33"/>
      <c r="AB283" s="33"/>
      <c r="AC283" s="33"/>
      <c r="AD283" s="33"/>
      <c r="AE283" s="33"/>
      <c r="AT283" s="16" t="s">
        <v>130</v>
      </c>
      <c r="AU283" s="16" t="s">
        <v>87</v>
      </c>
    </row>
    <row r="284" spans="1:65" s="12" customFormat="1" ht="25.95" customHeight="1">
      <c r="B284" s="169"/>
      <c r="C284" s="170"/>
      <c r="D284" s="171" t="s">
        <v>76</v>
      </c>
      <c r="E284" s="172" t="s">
        <v>445</v>
      </c>
      <c r="F284" s="172" t="s">
        <v>446</v>
      </c>
      <c r="G284" s="170"/>
      <c r="H284" s="170"/>
      <c r="I284" s="173"/>
      <c r="J284" s="174">
        <f>BK284</f>
        <v>0</v>
      </c>
      <c r="K284" s="170"/>
      <c r="L284" s="175"/>
      <c r="M284" s="176"/>
      <c r="N284" s="177"/>
      <c r="O284" s="177"/>
      <c r="P284" s="178">
        <f>SUM(P285:P336)</f>
        <v>0</v>
      </c>
      <c r="Q284" s="177"/>
      <c r="R284" s="178">
        <f>SUM(R285:R336)</f>
        <v>0</v>
      </c>
      <c r="S284" s="177"/>
      <c r="T284" s="179">
        <f>SUM(T285:T336)</f>
        <v>0</v>
      </c>
      <c r="AR284" s="180" t="s">
        <v>128</v>
      </c>
      <c r="AT284" s="181" t="s">
        <v>76</v>
      </c>
      <c r="AU284" s="181" t="s">
        <v>77</v>
      </c>
      <c r="AY284" s="180" t="s">
        <v>120</v>
      </c>
      <c r="BK284" s="182">
        <f>SUM(BK285:BK336)</f>
        <v>0</v>
      </c>
    </row>
    <row r="285" spans="1:65" s="2" customFormat="1" ht="24.15" customHeight="1">
      <c r="A285" s="33"/>
      <c r="B285" s="34"/>
      <c r="C285" s="185" t="s">
        <v>447</v>
      </c>
      <c r="D285" s="185" t="s">
        <v>123</v>
      </c>
      <c r="E285" s="186" t="s">
        <v>448</v>
      </c>
      <c r="F285" s="187" t="s">
        <v>449</v>
      </c>
      <c r="G285" s="188" t="s">
        <v>210</v>
      </c>
      <c r="H285" s="189">
        <v>109.377</v>
      </c>
      <c r="I285" s="190"/>
      <c r="J285" s="191">
        <f>ROUND(I285*H285,2)</f>
        <v>0</v>
      </c>
      <c r="K285" s="187" t="s">
        <v>127</v>
      </c>
      <c r="L285" s="38"/>
      <c r="M285" s="192" t="s">
        <v>1</v>
      </c>
      <c r="N285" s="193" t="s">
        <v>42</v>
      </c>
      <c r="O285" s="70"/>
      <c r="P285" s="194">
        <f>O285*H285</f>
        <v>0</v>
      </c>
      <c r="Q285" s="194">
        <v>0</v>
      </c>
      <c r="R285" s="194">
        <f>Q285*H285</f>
        <v>0</v>
      </c>
      <c r="S285" s="194">
        <v>0</v>
      </c>
      <c r="T285" s="195">
        <f>S285*H285</f>
        <v>0</v>
      </c>
      <c r="U285" s="33"/>
      <c r="V285" s="33"/>
      <c r="W285" s="33"/>
      <c r="X285" s="33"/>
      <c r="Y285" s="33"/>
      <c r="Z285" s="33"/>
      <c r="AA285" s="33"/>
      <c r="AB285" s="33"/>
      <c r="AC285" s="33"/>
      <c r="AD285" s="33"/>
      <c r="AE285" s="33"/>
      <c r="AR285" s="196" t="s">
        <v>450</v>
      </c>
      <c r="AT285" s="196" t="s">
        <v>123</v>
      </c>
      <c r="AU285" s="196" t="s">
        <v>85</v>
      </c>
      <c r="AY285" s="16" t="s">
        <v>120</v>
      </c>
      <c r="BE285" s="197">
        <f>IF(N285="základní",J285,0)</f>
        <v>0</v>
      </c>
      <c r="BF285" s="197">
        <f>IF(N285="snížená",J285,0)</f>
        <v>0</v>
      </c>
      <c r="BG285" s="197">
        <f>IF(N285="zákl. přenesená",J285,0)</f>
        <v>0</v>
      </c>
      <c r="BH285" s="197">
        <f>IF(N285="sníž. přenesená",J285,0)</f>
        <v>0</v>
      </c>
      <c r="BI285" s="197">
        <f>IF(N285="nulová",J285,0)</f>
        <v>0</v>
      </c>
      <c r="BJ285" s="16" t="s">
        <v>85</v>
      </c>
      <c r="BK285" s="197">
        <f>ROUND(I285*H285,2)</f>
        <v>0</v>
      </c>
      <c r="BL285" s="16" t="s">
        <v>450</v>
      </c>
      <c r="BM285" s="196" t="s">
        <v>451</v>
      </c>
    </row>
    <row r="286" spans="1:65" s="2" customFormat="1" ht="38.4">
      <c r="A286" s="33"/>
      <c r="B286" s="34"/>
      <c r="C286" s="35"/>
      <c r="D286" s="198" t="s">
        <v>130</v>
      </c>
      <c r="E286" s="35"/>
      <c r="F286" s="199" t="s">
        <v>452</v>
      </c>
      <c r="G286" s="35"/>
      <c r="H286" s="35"/>
      <c r="I286" s="200"/>
      <c r="J286" s="35"/>
      <c r="K286" s="35"/>
      <c r="L286" s="38"/>
      <c r="M286" s="201"/>
      <c r="N286" s="202"/>
      <c r="O286" s="70"/>
      <c r="P286" s="70"/>
      <c r="Q286" s="70"/>
      <c r="R286" s="70"/>
      <c r="S286" s="70"/>
      <c r="T286" s="71"/>
      <c r="U286" s="33"/>
      <c r="V286" s="33"/>
      <c r="W286" s="33"/>
      <c r="X286" s="33"/>
      <c r="Y286" s="33"/>
      <c r="Z286" s="33"/>
      <c r="AA286" s="33"/>
      <c r="AB286" s="33"/>
      <c r="AC286" s="33"/>
      <c r="AD286" s="33"/>
      <c r="AE286" s="33"/>
      <c r="AT286" s="16" t="s">
        <v>130</v>
      </c>
      <c r="AU286" s="16" t="s">
        <v>85</v>
      </c>
    </row>
    <row r="287" spans="1:65" s="13" customFormat="1" ht="10.199999999999999">
      <c r="B287" s="203"/>
      <c r="C287" s="204"/>
      <c r="D287" s="198" t="s">
        <v>132</v>
      </c>
      <c r="E287" s="205" t="s">
        <v>1</v>
      </c>
      <c r="F287" s="206" t="s">
        <v>453</v>
      </c>
      <c r="G287" s="204"/>
      <c r="H287" s="207">
        <v>109.377</v>
      </c>
      <c r="I287" s="208"/>
      <c r="J287" s="204"/>
      <c r="K287" s="204"/>
      <c r="L287" s="209"/>
      <c r="M287" s="210"/>
      <c r="N287" s="211"/>
      <c r="O287" s="211"/>
      <c r="P287" s="211"/>
      <c r="Q287" s="211"/>
      <c r="R287" s="211"/>
      <c r="S287" s="211"/>
      <c r="T287" s="212"/>
      <c r="AT287" s="213" t="s">
        <v>132</v>
      </c>
      <c r="AU287" s="213" t="s">
        <v>85</v>
      </c>
      <c r="AV287" s="13" t="s">
        <v>87</v>
      </c>
      <c r="AW287" s="13" t="s">
        <v>34</v>
      </c>
      <c r="AX287" s="13" t="s">
        <v>85</v>
      </c>
      <c r="AY287" s="213" t="s">
        <v>120</v>
      </c>
    </row>
    <row r="288" spans="1:65" s="2" customFormat="1" ht="16.5" customHeight="1">
      <c r="A288" s="33"/>
      <c r="B288" s="34"/>
      <c r="C288" s="185" t="s">
        <v>454</v>
      </c>
      <c r="D288" s="185" t="s">
        <v>123</v>
      </c>
      <c r="E288" s="186" t="s">
        <v>455</v>
      </c>
      <c r="F288" s="187" t="s">
        <v>456</v>
      </c>
      <c r="G288" s="188" t="s">
        <v>210</v>
      </c>
      <c r="H288" s="189">
        <v>99.864999999999995</v>
      </c>
      <c r="I288" s="190"/>
      <c r="J288" s="191">
        <f>ROUND(I288*H288,2)</f>
        <v>0</v>
      </c>
      <c r="K288" s="187" t="s">
        <v>127</v>
      </c>
      <c r="L288" s="38"/>
      <c r="M288" s="192" t="s">
        <v>1</v>
      </c>
      <c r="N288" s="193" t="s">
        <v>42</v>
      </c>
      <c r="O288" s="70"/>
      <c r="P288" s="194">
        <f>O288*H288</f>
        <v>0</v>
      </c>
      <c r="Q288" s="194">
        <v>0</v>
      </c>
      <c r="R288" s="194">
        <f>Q288*H288</f>
        <v>0</v>
      </c>
      <c r="S288" s="194">
        <v>0</v>
      </c>
      <c r="T288" s="195">
        <f>S288*H288</f>
        <v>0</v>
      </c>
      <c r="U288" s="33"/>
      <c r="V288" s="33"/>
      <c r="W288" s="33"/>
      <c r="X288" s="33"/>
      <c r="Y288" s="33"/>
      <c r="Z288" s="33"/>
      <c r="AA288" s="33"/>
      <c r="AB288" s="33"/>
      <c r="AC288" s="33"/>
      <c r="AD288" s="33"/>
      <c r="AE288" s="33"/>
      <c r="AR288" s="196" t="s">
        <v>450</v>
      </c>
      <c r="AT288" s="196" t="s">
        <v>123</v>
      </c>
      <c r="AU288" s="196" t="s">
        <v>85</v>
      </c>
      <c r="AY288" s="16" t="s">
        <v>120</v>
      </c>
      <c r="BE288" s="197">
        <f>IF(N288="základní",J288,0)</f>
        <v>0</v>
      </c>
      <c r="BF288" s="197">
        <f>IF(N288="snížená",J288,0)</f>
        <v>0</v>
      </c>
      <c r="BG288" s="197">
        <f>IF(N288="zákl. přenesená",J288,0)</f>
        <v>0</v>
      </c>
      <c r="BH288" s="197">
        <f>IF(N288="sníž. přenesená",J288,0)</f>
        <v>0</v>
      </c>
      <c r="BI288" s="197">
        <f>IF(N288="nulová",J288,0)</f>
        <v>0</v>
      </c>
      <c r="BJ288" s="16" t="s">
        <v>85</v>
      </c>
      <c r="BK288" s="197">
        <f>ROUND(I288*H288,2)</f>
        <v>0</v>
      </c>
      <c r="BL288" s="16" t="s">
        <v>450</v>
      </c>
      <c r="BM288" s="196" t="s">
        <v>457</v>
      </c>
    </row>
    <row r="289" spans="1:65" s="2" customFormat="1" ht="28.8">
      <c r="A289" s="33"/>
      <c r="B289" s="34"/>
      <c r="C289" s="35"/>
      <c r="D289" s="198" t="s">
        <v>130</v>
      </c>
      <c r="E289" s="35"/>
      <c r="F289" s="199" t="s">
        <v>458</v>
      </c>
      <c r="G289" s="35"/>
      <c r="H289" s="35"/>
      <c r="I289" s="200"/>
      <c r="J289" s="35"/>
      <c r="K289" s="35"/>
      <c r="L289" s="38"/>
      <c r="M289" s="201"/>
      <c r="N289" s="202"/>
      <c r="O289" s="70"/>
      <c r="P289" s="70"/>
      <c r="Q289" s="70"/>
      <c r="R289" s="70"/>
      <c r="S289" s="70"/>
      <c r="T289" s="71"/>
      <c r="U289" s="33"/>
      <c r="V289" s="33"/>
      <c r="W289" s="33"/>
      <c r="X289" s="33"/>
      <c r="Y289" s="33"/>
      <c r="Z289" s="33"/>
      <c r="AA289" s="33"/>
      <c r="AB289" s="33"/>
      <c r="AC289" s="33"/>
      <c r="AD289" s="33"/>
      <c r="AE289" s="33"/>
      <c r="AT289" s="16" t="s">
        <v>130</v>
      </c>
      <c r="AU289" s="16" t="s">
        <v>85</v>
      </c>
    </row>
    <row r="290" spans="1:65" s="13" customFormat="1" ht="10.199999999999999">
      <c r="B290" s="203"/>
      <c r="C290" s="204"/>
      <c r="D290" s="198" t="s">
        <v>132</v>
      </c>
      <c r="E290" s="205" t="s">
        <v>1</v>
      </c>
      <c r="F290" s="206" t="s">
        <v>459</v>
      </c>
      <c r="G290" s="204"/>
      <c r="H290" s="207">
        <v>99.864999999999995</v>
      </c>
      <c r="I290" s="208"/>
      <c r="J290" s="204"/>
      <c r="K290" s="204"/>
      <c r="L290" s="209"/>
      <c r="M290" s="210"/>
      <c r="N290" s="211"/>
      <c r="O290" s="211"/>
      <c r="P290" s="211"/>
      <c r="Q290" s="211"/>
      <c r="R290" s="211"/>
      <c r="S290" s="211"/>
      <c r="T290" s="212"/>
      <c r="AT290" s="213" t="s">
        <v>132</v>
      </c>
      <c r="AU290" s="213" t="s">
        <v>85</v>
      </c>
      <c r="AV290" s="13" t="s">
        <v>87</v>
      </c>
      <c r="AW290" s="13" t="s">
        <v>34</v>
      </c>
      <c r="AX290" s="13" t="s">
        <v>85</v>
      </c>
      <c r="AY290" s="213" t="s">
        <v>120</v>
      </c>
    </row>
    <row r="291" spans="1:65" s="2" customFormat="1" ht="24.15" customHeight="1">
      <c r="A291" s="33"/>
      <c r="B291" s="34"/>
      <c r="C291" s="185" t="s">
        <v>460</v>
      </c>
      <c r="D291" s="185" t="s">
        <v>123</v>
      </c>
      <c r="E291" s="186" t="s">
        <v>448</v>
      </c>
      <c r="F291" s="187" t="s">
        <v>449</v>
      </c>
      <c r="G291" s="188" t="s">
        <v>210</v>
      </c>
      <c r="H291" s="189">
        <v>99.864999999999995</v>
      </c>
      <c r="I291" s="190"/>
      <c r="J291" s="191">
        <f>ROUND(I291*H291,2)</f>
        <v>0</v>
      </c>
      <c r="K291" s="187" t="s">
        <v>127</v>
      </c>
      <c r="L291" s="38"/>
      <c r="M291" s="192" t="s">
        <v>1</v>
      </c>
      <c r="N291" s="193" t="s">
        <v>42</v>
      </c>
      <c r="O291" s="70"/>
      <c r="P291" s="194">
        <f>O291*H291</f>
        <v>0</v>
      </c>
      <c r="Q291" s="194">
        <v>0</v>
      </c>
      <c r="R291" s="194">
        <f>Q291*H291</f>
        <v>0</v>
      </c>
      <c r="S291" s="194">
        <v>0</v>
      </c>
      <c r="T291" s="195">
        <f>S291*H291</f>
        <v>0</v>
      </c>
      <c r="U291" s="33"/>
      <c r="V291" s="33"/>
      <c r="W291" s="33"/>
      <c r="X291" s="33"/>
      <c r="Y291" s="33"/>
      <c r="Z291" s="33"/>
      <c r="AA291" s="33"/>
      <c r="AB291" s="33"/>
      <c r="AC291" s="33"/>
      <c r="AD291" s="33"/>
      <c r="AE291" s="33"/>
      <c r="AR291" s="196" t="s">
        <v>450</v>
      </c>
      <c r="AT291" s="196" t="s">
        <v>123</v>
      </c>
      <c r="AU291" s="196" t="s">
        <v>85</v>
      </c>
      <c r="AY291" s="16" t="s">
        <v>120</v>
      </c>
      <c r="BE291" s="197">
        <f>IF(N291="základní",J291,0)</f>
        <v>0</v>
      </c>
      <c r="BF291" s="197">
        <f>IF(N291="snížená",J291,0)</f>
        <v>0</v>
      </c>
      <c r="BG291" s="197">
        <f>IF(N291="zákl. přenesená",J291,0)</f>
        <v>0</v>
      </c>
      <c r="BH291" s="197">
        <f>IF(N291="sníž. přenesená",J291,0)</f>
        <v>0</v>
      </c>
      <c r="BI291" s="197">
        <f>IF(N291="nulová",J291,0)</f>
        <v>0</v>
      </c>
      <c r="BJ291" s="16" t="s">
        <v>85</v>
      </c>
      <c r="BK291" s="197">
        <f>ROUND(I291*H291,2)</f>
        <v>0</v>
      </c>
      <c r="BL291" s="16" t="s">
        <v>450</v>
      </c>
      <c r="BM291" s="196" t="s">
        <v>461</v>
      </c>
    </row>
    <row r="292" spans="1:65" s="2" customFormat="1" ht="38.4">
      <c r="A292" s="33"/>
      <c r="B292" s="34"/>
      <c r="C292" s="35"/>
      <c r="D292" s="198" t="s">
        <v>130</v>
      </c>
      <c r="E292" s="35"/>
      <c r="F292" s="199" t="s">
        <v>452</v>
      </c>
      <c r="G292" s="35"/>
      <c r="H292" s="35"/>
      <c r="I292" s="200"/>
      <c r="J292" s="35"/>
      <c r="K292" s="35"/>
      <c r="L292" s="38"/>
      <c r="M292" s="201"/>
      <c r="N292" s="202"/>
      <c r="O292" s="70"/>
      <c r="P292" s="70"/>
      <c r="Q292" s="70"/>
      <c r="R292" s="70"/>
      <c r="S292" s="70"/>
      <c r="T292" s="71"/>
      <c r="U292" s="33"/>
      <c r="V292" s="33"/>
      <c r="W292" s="33"/>
      <c r="X292" s="33"/>
      <c r="Y292" s="33"/>
      <c r="Z292" s="33"/>
      <c r="AA292" s="33"/>
      <c r="AB292" s="33"/>
      <c r="AC292" s="33"/>
      <c r="AD292" s="33"/>
      <c r="AE292" s="33"/>
      <c r="AT292" s="16" t="s">
        <v>130</v>
      </c>
      <c r="AU292" s="16" t="s">
        <v>85</v>
      </c>
    </row>
    <row r="293" spans="1:65" s="2" customFormat="1" ht="19.2">
      <c r="A293" s="33"/>
      <c r="B293" s="34"/>
      <c r="C293" s="35"/>
      <c r="D293" s="198" t="s">
        <v>186</v>
      </c>
      <c r="E293" s="35"/>
      <c r="F293" s="214" t="s">
        <v>462</v>
      </c>
      <c r="G293" s="35"/>
      <c r="H293" s="35"/>
      <c r="I293" s="200"/>
      <c r="J293" s="35"/>
      <c r="K293" s="35"/>
      <c r="L293" s="38"/>
      <c r="M293" s="201"/>
      <c r="N293" s="202"/>
      <c r="O293" s="70"/>
      <c r="P293" s="70"/>
      <c r="Q293" s="70"/>
      <c r="R293" s="70"/>
      <c r="S293" s="70"/>
      <c r="T293" s="71"/>
      <c r="U293" s="33"/>
      <c r="V293" s="33"/>
      <c r="W293" s="33"/>
      <c r="X293" s="33"/>
      <c r="Y293" s="33"/>
      <c r="Z293" s="33"/>
      <c r="AA293" s="33"/>
      <c r="AB293" s="33"/>
      <c r="AC293" s="33"/>
      <c r="AD293" s="33"/>
      <c r="AE293" s="33"/>
      <c r="AT293" s="16" t="s">
        <v>186</v>
      </c>
      <c r="AU293" s="16" t="s">
        <v>85</v>
      </c>
    </row>
    <row r="294" spans="1:65" s="13" customFormat="1" ht="10.199999999999999">
      <c r="B294" s="203"/>
      <c r="C294" s="204"/>
      <c r="D294" s="198" t="s">
        <v>132</v>
      </c>
      <c r="E294" s="205" t="s">
        <v>1</v>
      </c>
      <c r="F294" s="206" t="s">
        <v>459</v>
      </c>
      <c r="G294" s="204"/>
      <c r="H294" s="207">
        <v>99.864999999999995</v>
      </c>
      <c r="I294" s="208"/>
      <c r="J294" s="204"/>
      <c r="K294" s="204"/>
      <c r="L294" s="209"/>
      <c r="M294" s="210"/>
      <c r="N294" s="211"/>
      <c r="O294" s="211"/>
      <c r="P294" s="211"/>
      <c r="Q294" s="211"/>
      <c r="R294" s="211"/>
      <c r="S294" s="211"/>
      <c r="T294" s="212"/>
      <c r="AT294" s="213" t="s">
        <v>132</v>
      </c>
      <c r="AU294" s="213" t="s">
        <v>85</v>
      </c>
      <c r="AV294" s="13" t="s">
        <v>87</v>
      </c>
      <c r="AW294" s="13" t="s">
        <v>34</v>
      </c>
      <c r="AX294" s="13" t="s">
        <v>85</v>
      </c>
      <c r="AY294" s="213" t="s">
        <v>120</v>
      </c>
    </row>
    <row r="295" spans="1:65" s="2" customFormat="1" ht="16.5" customHeight="1">
      <c r="A295" s="33"/>
      <c r="B295" s="34"/>
      <c r="C295" s="185" t="s">
        <v>463</v>
      </c>
      <c r="D295" s="185" t="s">
        <v>123</v>
      </c>
      <c r="E295" s="186" t="s">
        <v>455</v>
      </c>
      <c r="F295" s="187" t="s">
        <v>456</v>
      </c>
      <c r="G295" s="188" t="s">
        <v>210</v>
      </c>
      <c r="H295" s="189">
        <v>49.3</v>
      </c>
      <c r="I295" s="190"/>
      <c r="J295" s="191">
        <f>ROUND(I295*H295,2)</f>
        <v>0</v>
      </c>
      <c r="K295" s="187" t="s">
        <v>127</v>
      </c>
      <c r="L295" s="38"/>
      <c r="M295" s="192" t="s">
        <v>1</v>
      </c>
      <c r="N295" s="193" t="s">
        <v>42</v>
      </c>
      <c r="O295" s="70"/>
      <c r="P295" s="194">
        <f>O295*H295</f>
        <v>0</v>
      </c>
      <c r="Q295" s="194">
        <v>0</v>
      </c>
      <c r="R295" s="194">
        <f>Q295*H295</f>
        <v>0</v>
      </c>
      <c r="S295" s="194">
        <v>0</v>
      </c>
      <c r="T295" s="195">
        <f>S295*H295</f>
        <v>0</v>
      </c>
      <c r="U295" s="33"/>
      <c r="V295" s="33"/>
      <c r="W295" s="33"/>
      <c r="X295" s="33"/>
      <c r="Y295" s="33"/>
      <c r="Z295" s="33"/>
      <c r="AA295" s="33"/>
      <c r="AB295" s="33"/>
      <c r="AC295" s="33"/>
      <c r="AD295" s="33"/>
      <c r="AE295" s="33"/>
      <c r="AR295" s="196" t="s">
        <v>450</v>
      </c>
      <c r="AT295" s="196" t="s">
        <v>123</v>
      </c>
      <c r="AU295" s="196" t="s">
        <v>85</v>
      </c>
      <c r="AY295" s="16" t="s">
        <v>120</v>
      </c>
      <c r="BE295" s="197">
        <f>IF(N295="základní",J295,0)</f>
        <v>0</v>
      </c>
      <c r="BF295" s="197">
        <f>IF(N295="snížená",J295,0)</f>
        <v>0</v>
      </c>
      <c r="BG295" s="197">
        <f>IF(N295="zákl. přenesená",J295,0)</f>
        <v>0</v>
      </c>
      <c r="BH295" s="197">
        <f>IF(N295="sníž. přenesená",J295,0)</f>
        <v>0</v>
      </c>
      <c r="BI295" s="197">
        <f>IF(N295="nulová",J295,0)</f>
        <v>0</v>
      </c>
      <c r="BJ295" s="16" t="s">
        <v>85</v>
      </c>
      <c r="BK295" s="197">
        <f>ROUND(I295*H295,2)</f>
        <v>0</v>
      </c>
      <c r="BL295" s="16" t="s">
        <v>450</v>
      </c>
      <c r="BM295" s="196" t="s">
        <v>464</v>
      </c>
    </row>
    <row r="296" spans="1:65" s="2" customFormat="1" ht="28.8">
      <c r="A296" s="33"/>
      <c r="B296" s="34"/>
      <c r="C296" s="35"/>
      <c r="D296" s="198" t="s">
        <v>130</v>
      </c>
      <c r="E296" s="35"/>
      <c r="F296" s="199" t="s">
        <v>458</v>
      </c>
      <c r="G296" s="35"/>
      <c r="H296" s="35"/>
      <c r="I296" s="200"/>
      <c r="J296" s="35"/>
      <c r="K296" s="35"/>
      <c r="L296" s="38"/>
      <c r="M296" s="201"/>
      <c r="N296" s="202"/>
      <c r="O296" s="70"/>
      <c r="P296" s="70"/>
      <c r="Q296" s="70"/>
      <c r="R296" s="70"/>
      <c r="S296" s="70"/>
      <c r="T296" s="71"/>
      <c r="U296" s="33"/>
      <c r="V296" s="33"/>
      <c r="W296" s="33"/>
      <c r="X296" s="33"/>
      <c r="Y296" s="33"/>
      <c r="Z296" s="33"/>
      <c r="AA296" s="33"/>
      <c r="AB296" s="33"/>
      <c r="AC296" s="33"/>
      <c r="AD296" s="33"/>
      <c r="AE296" s="33"/>
      <c r="AT296" s="16" t="s">
        <v>130</v>
      </c>
      <c r="AU296" s="16" t="s">
        <v>85</v>
      </c>
    </row>
    <row r="297" spans="1:65" s="13" customFormat="1" ht="10.199999999999999">
      <c r="B297" s="203"/>
      <c r="C297" s="204"/>
      <c r="D297" s="198" t="s">
        <v>132</v>
      </c>
      <c r="E297" s="205" t="s">
        <v>1</v>
      </c>
      <c r="F297" s="206" t="s">
        <v>465</v>
      </c>
      <c r="G297" s="204"/>
      <c r="H297" s="207">
        <v>49.3</v>
      </c>
      <c r="I297" s="208"/>
      <c r="J297" s="204"/>
      <c r="K297" s="204"/>
      <c r="L297" s="209"/>
      <c r="M297" s="210"/>
      <c r="N297" s="211"/>
      <c r="O297" s="211"/>
      <c r="P297" s="211"/>
      <c r="Q297" s="211"/>
      <c r="R297" s="211"/>
      <c r="S297" s="211"/>
      <c r="T297" s="212"/>
      <c r="AT297" s="213" t="s">
        <v>132</v>
      </c>
      <c r="AU297" s="213" t="s">
        <v>85</v>
      </c>
      <c r="AV297" s="13" t="s">
        <v>87</v>
      </c>
      <c r="AW297" s="13" t="s">
        <v>34</v>
      </c>
      <c r="AX297" s="13" t="s">
        <v>85</v>
      </c>
      <c r="AY297" s="213" t="s">
        <v>120</v>
      </c>
    </row>
    <row r="298" spans="1:65" s="2" customFormat="1" ht="24.15" customHeight="1">
      <c r="A298" s="33"/>
      <c r="B298" s="34"/>
      <c r="C298" s="185" t="s">
        <v>466</v>
      </c>
      <c r="D298" s="185" t="s">
        <v>123</v>
      </c>
      <c r="E298" s="186" t="s">
        <v>448</v>
      </c>
      <c r="F298" s="187" t="s">
        <v>449</v>
      </c>
      <c r="G298" s="188" t="s">
        <v>210</v>
      </c>
      <c r="H298" s="189">
        <v>49.3</v>
      </c>
      <c r="I298" s="190"/>
      <c r="J298" s="191">
        <f>ROUND(I298*H298,2)</f>
        <v>0</v>
      </c>
      <c r="K298" s="187" t="s">
        <v>127</v>
      </c>
      <c r="L298" s="38"/>
      <c r="M298" s="192" t="s">
        <v>1</v>
      </c>
      <c r="N298" s="193" t="s">
        <v>42</v>
      </c>
      <c r="O298" s="70"/>
      <c r="P298" s="194">
        <f>O298*H298</f>
        <v>0</v>
      </c>
      <c r="Q298" s="194">
        <v>0</v>
      </c>
      <c r="R298" s="194">
        <f>Q298*H298</f>
        <v>0</v>
      </c>
      <c r="S298" s="194">
        <v>0</v>
      </c>
      <c r="T298" s="195">
        <f>S298*H298</f>
        <v>0</v>
      </c>
      <c r="U298" s="33"/>
      <c r="V298" s="33"/>
      <c r="W298" s="33"/>
      <c r="X298" s="33"/>
      <c r="Y298" s="33"/>
      <c r="Z298" s="33"/>
      <c r="AA298" s="33"/>
      <c r="AB298" s="33"/>
      <c r="AC298" s="33"/>
      <c r="AD298" s="33"/>
      <c r="AE298" s="33"/>
      <c r="AR298" s="196" t="s">
        <v>450</v>
      </c>
      <c r="AT298" s="196" t="s">
        <v>123</v>
      </c>
      <c r="AU298" s="196" t="s">
        <v>85</v>
      </c>
      <c r="AY298" s="16" t="s">
        <v>120</v>
      </c>
      <c r="BE298" s="197">
        <f>IF(N298="základní",J298,0)</f>
        <v>0</v>
      </c>
      <c r="BF298" s="197">
        <f>IF(N298="snížená",J298,0)</f>
        <v>0</v>
      </c>
      <c r="BG298" s="197">
        <f>IF(N298="zákl. přenesená",J298,0)</f>
        <v>0</v>
      </c>
      <c r="BH298" s="197">
        <f>IF(N298="sníž. přenesená",J298,0)</f>
        <v>0</v>
      </c>
      <c r="BI298" s="197">
        <f>IF(N298="nulová",J298,0)</f>
        <v>0</v>
      </c>
      <c r="BJ298" s="16" t="s">
        <v>85</v>
      </c>
      <c r="BK298" s="197">
        <f>ROUND(I298*H298,2)</f>
        <v>0</v>
      </c>
      <c r="BL298" s="16" t="s">
        <v>450</v>
      </c>
      <c r="BM298" s="196" t="s">
        <v>467</v>
      </c>
    </row>
    <row r="299" spans="1:65" s="2" customFormat="1" ht="38.4">
      <c r="A299" s="33"/>
      <c r="B299" s="34"/>
      <c r="C299" s="35"/>
      <c r="D299" s="198" t="s">
        <v>130</v>
      </c>
      <c r="E299" s="35"/>
      <c r="F299" s="199" t="s">
        <v>452</v>
      </c>
      <c r="G299" s="35"/>
      <c r="H299" s="35"/>
      <c r="I299" s="200"/>
      <c r="J299" s="35"/>
      <c r="K299" s="35"/>
      <c r="L299" s="38"/>
      <c r="M299" s="201"/>
      <c r="N299" s="202"/>
      <c r="O299" s="70"/>
      <c r="P299" s="70"/>
      <c r="Q299" s="70"/>
      <c r="R299" s="70"/>
      <c r="S299" s="70"/>
      <c r="T299" s="71"/>
      <c r="U299" s="33"/>
      <c r="V299" s="33"/>
      <c r="W299" s="33"/>
      <c r="X299" s="33"/>
      <c r="Y299" s="33"/>
      <c r="Z299" s="33"/>
      <c r="AA299" s="33"/>
      <c r="AB299" s="33"/>
      <c r="AC299" s="33"/>
      <c r="AD299" s="33"/>
      <c r="AE299" s="33"/>
      <c r="AT299" s="16" t="s">
        <v>130</v>
      </c>
      <c r="AU299" s="16" t="s">
        <v>85</v>
      </c>
    </row>
    <row r="300" spans="1:65" s="13" customFormat="1" ht="10.199999999999999">
      <c r="B300" s="203"/>
      <c r="C300" s="204"/>
      <c r="D300" s="198" t="s">
        <v>132</v>
      </c>
      <c r="E300" s="205" t="s">
        <v>1</v>
      </c>
      <c r="F300" s="206" t="s">
        <v>465</v>
      </c>
      <c r="G300" s="204"/>
      <c r="H300" s="207">
        <v>49.3</v>
      </c>
      <c r="I300" s="208"/>
      <c r="J300" s="204"/>
      <c r="K300" s="204"/>
      <c r="L300" s="209"/>
      <c r="M300" s="210"/>
      <c r="N300" s="211"/>
      <c r="O300" s="211"/>
      <c r="P300" s="211"/>
      <c r="Q300" s="211"/>
      <c r="R300" s="211"/>
      <c r="S300" s="211"/>
      <c r="T300" s="212"/>
      <c r="AT300" s="213" t="s">
        <v>132</v>
      </c>
      <c r="AU300" s="213" t="s">
        <v>85</v>
      </c>
      <c r="AV300" s="13" t="s">
        <v>87</v>
      </c>
      <c r="AW300" s="13" t="s">
        <v>34</v>
      </c>
      <c r="AX300" s="13" t="s">
        <v>85</v>
      </c>
      <c r="AY300" s="213" t="s">
        <v>120</v>
      </c>
    </row>
    <row r="301" spans="1:65" s="2" customFormat="1" ht="16.5" customHeight="1">
      <c r="A301" s="33"/>
      <c r="B301" s="34"/>
      <c r="C301" s="185" t="s">
        <v>468</v>
      </c>
      <c r="D301" s="185" t="s">
        <v>123</v>
      </c>
      <c r="E301" s="186" t="s">
        <v>469</v>
      </c>
      <c r="F301" s="187" t="s">
        <v>470</v>
      </c>
      <c r="G301" s="188" t="s">
        <v>210</v>
      </c>
      <c r="H301" s="189">
        <v>621.98299999999995</v>
      </c>
      <c r="I301" s="190"/>
      <c r="J301" s="191">
        <f>ROUND(I301*H301,2)</f>
        <v>0</v>
      </c>
      <c r="K301" s="187" t="s">
        <v>127</v>
      </c>
      <c r="L301" s="38"/>
      <c r="M301" s="192" t="s">
        <v>1</v>
      </c>
      <c r="N301" s="193" t="s">
        <v>42</v>
      </c>
      <c r="O301" s="70"/>
      <c r="P301" s="194">
        <f>O301*H301</f>
        <v>0</v>
      </c>
      <c r="Q301" s="194">
        <v>0</v>
      </c>
      <c r="R301" s="194">
        <f>Q301*H301</f>
        <v>0</v>
      </c>
      <c r="S301" s="194">
        <v>0</v>
      </c>
      <c r="T301" s="195">
        <f>S301*H301</f>
        <v>0</v>
      </c>
      <c r="U301" s="33"/>
      <c r="V301" s="33"/>
      <c r="W301" s="33"/>
      <c r="X301" s="33"/>
      <c r="Y301" s="33"/>
      <c r="Z301" s="33"/>
      <c r="AA301" s="33"/>
      <c r="AB301" s="33"/>
      <c r="AC301" s="33"/>
      <c r="AD301" s="33"/>
      <c r="AE301" s="33"/>
      <c r="AR301" s="196" t="s">
        <v>450</v>
      </c>
      <c r="AT301" s="196" t="s">
        <v>123</v>
      </c>
      <c r="AU301" s="196" t="s">
        <v>85</v>
      </c>
      <c r="AY301" s="16" t="s">
        <v>120</v>
      </c>
      <c r="BE301" s="197">
        <f>IF(N301="základní",J301,0)</f>
        <v>0</v>
      </c>
      <c r="BF301" s="197">
        <f>IF(N301="snížená",J301,0)</f>
        <v>0</v>
      </c>
      <c r="BG301" s="197">
        <f>IF(N301="zákl. přenesená",J301,0)</f>
        <v>0</v>
      </c>
      <c r="BH301" s="197">
        <f>IF(N301="sníž. přenesená",J301,0)</f>
        <v>0</v>
      </c>
      <c r="BI301" s="197">
        <f>IF(N301="nulová",J301,0)</f>
        <v>0</v>
      </c>
      <c r="BJ301" s="16" t="s">
        <v>85</v>
      </c>
      <c r="BK301" s="197">
        <f>ROUND(I301*H301,2)</f>
        <v>0</v>
      </c>
      <c r="BL301" s="16" t="s">
        <v>450</v>
      </c>
      <c r="BM301" s="196" t="s">
        <v>471</v>
      </c>
    </row>
    <row r="302" spans="1:65" s="2" customFormat="1" ht="76.8">
      <c r="A302" s="33"/>
      <c r="B302" s="34"/>
      <c r="C302" s="35"/>
      <c r="D302" s="198" t="s">
        <v>130</v>
      </c>
      <c r="E302" s="35"/>
      <c r="F302" s="199" t="s">
        <v>472</v>
      </c>
      <c r="G302" s="35"/>
      <c r="H302" s="35"/>
      <c r="I302" s="200"/>
      <c r="J302" s="35"/>
      <c r="K302" s="35"/>
      <c r="L302" s="38"/>
      <c r="M302" s="201"/>
      <c r="N302" s="202"/>
      <c r="O302" s="70"/>
      <c r="P302" s="70"/>
      <c r="Q302" s="70"/>
      <c r="R302" s="70"/>
      <c r="S302" s="70"/>
      <c r="T302" s="71"/>
      <c r="U302" s="33"/>
      <c r="V302" s="33"/>
      <c r="W302" s="33"/>
      <c r="X302" s="33"/>
      <c r="Y302" s="33"/>
      <c r="Z302" s="33"/>
      <c r="AA302" s="33"/>
      <c r="AB302" s="33"/>
      <c r="AC302" s="33"/>
      <c r="AD302" s="33"/>
      <c r="AE302" s="33"/>
      <c r="AT302" s="16" t="s">
        <v>130</v>
      </c>
      <c r="AU302" s="16" t="s">
        <v>85</v>
      </c>
    </row>
    <row r="303" spans="1:65" s="13" customFormat="1" ht="10.199999999999999">
      <c r="B303" s="203"/>
      <c r="C303" s="204"/>
      <c r="D303" s="198" t="s">
        <v>132</v>
      </c>
      <c r="E303" s="205" t="s">
        <v>1</v>
      </c>
      <c r="F303" s="206" t="s">
        <v>473</v>
      </c>
      <c r="G303" s="204"/>
      <c r="H303" s="207">
        <v>621.98299999999995</v>
      </c>
      <c r="I303" s="208"/>
      <c r="J303" s="204"/>
      <c r="K303" s="204"/>
      <c r="L303" s="209"/>
      <c r="M303" s="210"/>
      <c r="N303" s="211"/>
      <c r="O303" s="211"/>
      <c r="P303" s="211"/>
      <c r="Q303" s="211"/>
      <c r="R303" s="211"/>
      <c r="S303" s="211"/>
      <c r="T303" s="212"/>
      <c r="AT303" s="213" t="s">
        <v>132</v>
      </c>
      <c r="AU303" s="213" t="s">
        <v>85</v>
      </c>
      <c r="AV303" s="13" t="s">
        <v>87</v>
      </c>
      <c r="AW303" s="13" t="s">
        <v>34</v>
      </c>
      <c r="AX303" s="13" t="s">
        <v>85</v>
      </c>
      <c r="AY303" s="213" t="s">
        <v>120</v>
      </c>
    </row>
    <row r="304" spans="1:65" s="2" customFormat="1" ht="16.5" customHeight="1">
      <c r="A304" s="33"/>
      <c r="B304" s="34"/>
      <c r="C304" s="185" t="s">
        <v>474</v>
      </c>
      <c r="D304" s="185" t="s">
        <v>123</v>
      </c>
      <c r="E304" s="186" t="s">
        <v>475</v>
      </c>
      <c r="F304" s="187" t="s">
        <v>476</v>
      </c>
      <c r="G304" s="188" t="s">
        <v>210</v>
      </c>
      <c r="H304" s="189">
        <v>665.5</v>
      </c>
      <c r="I304" s="190"/>
      <c r="J304" s="191">
        <f>ROUND(I304*H304,2)</f>
        <v>0</v>
      </c>
      <c r="K304" s="187" t="s">
        <v>1</v>
      </c>
      <c r="L304" s="38"/>
      <c r="M304" s="192" t="s">
        <v>1</v>
      </c>
      <c r="N304" s="193" t="s">
        <v>42</v>
      </c>
      <c r="O304" s="70"/>
      <c r="P304" s="194">
        <f>O304*H304</f>
        <v>0</v>
      </c>
      <c r="Q304" s="194">
        <v>0</v>
      </c>
      <c r="R304" s="194">
        <f>Q304*H304</f>
        <v>0</v>
      </c>
      <c r="S304" s="194">
        <v>0</v>
      </c>
      <c r="T304" s="195">
        <f>S304*H304</f>
        <v>0</v>
      </c>
      <c r="U304" s="33"/>
      <c r="V304" s="33"/>
      <c r="W304" s="33"/>
      <c r="X304" s="33"/>
      <c r="Y304" s="33"/>
      <c r="Z304" s="33"/>
      <c r="AA304" s="33"/>
      <c r="AB304" s="33"/>
      <c r="AC304" s="33"/>
      <c r="AD304" s="33"/>
      <c r="AE304" s="33"/>
      <c r="AR304" s="196" t="s">
        <v>450</v>
      </c>
      <c r="AT304" s="196" t="s">
        <v>123</v>
      </c>
      <c r="AU304" s="196" t="s">
        <v>85</v>
      </c>
      <c r="AY304" s="16" t="s">
        <v>120</v>
      </c>
      <c r="BE304" s="197">
        <f>IF(N304="základní",J304,0)</f>
        <v>0</v>
      </c>
      <c r="BF304" s="197">
        <f>IF(N304="snížená",J304,0)</f>
        <v>0</v>
      </c>
      <c r="BG304" s="197">
        <f>IF(N304="zákl. přenesená",J304,0)</f>
        <v>0</v>
      </c>
      <c r="BH304" s="197">
        <f>IF(N304="sníž. přenesená",J304,0)</f>
        <v>0</v>
      </c>
      <c r="BI304" s="197">
        <f>IF(N304="nulová",J304,0)</f>
        <v>0</v>
      </c>
      <c r="BJ304" s="16" t="s">
        <v>85</v>
      </c>
      <c r="BK304" s="197">
        <f>ROUND(I304*H304,2)</f>
        <v>0</v>
      </c>
      <c r="BL304" s="16" t="s">
        <v>450</v>
      </c>
      <c r="BM304" s="196" t="s">
        <v>477</v>
      </c>
    </row>
    <row r="305" spans="1:65" s="2" customFormat="1" ht="76.8">
      <c r="A305" s="33"/>
      <c r="B305" s="34"/>
      <c r="C305" s="35"/>
      <c r="D305" s="198" t="s">
        <v>130</v>
      </c>
      <c r="E305" s="35"/>
      <c r="F305" s="199" t="s">
        <v>478</v>
      </c>
      <c r="G305" s="35"/>
      <c r="H305" s="35"/>
      <c r="I305" s="200"/>
      <c r="J305" s="35"/>
      <c r="K305" s="35"/>
      <c r="L305" s="38"/>
      <c r="M305" s="201"/>
      <c r="N305" s="202"/>
      <c r="O305" s="70"/>
      <c r="P305" s="70"/>
      <c r="Q305" s="70"/>
      <c r="R305" s="70"/>
      <c r="S305" s="70"/>
      <c r="T305" s="71"/>
      <c r="U305" s="33"/>
      <c r="V305" s="33"/>
      <c r="W305" s="33"/>
      <c r="X305" s="33"/>
      <c r="Y305" s="33"/>
      <c r="Z305" s="33"/>
      <c r="AA305" s="33"/>
      <c r="AB305" s="33"/>
      <c r="AC305" s="33"/>
      <c r="AD305" s="33"/>
      <c r="AE305" s="33"/>
      <c r="AT305" s="16" t="s">
        <v>130</v>
      </c>
      <c r="AU305" s="16" t="s">
        <v>85</v>
      </c>
    </row>
    <row r="306" spans="1:65" s="13" customFormat="1" ht="10.199999999999999">
      <c r="B306" s="203"/>
      <c r="C306" s="204"/>
      <c r="D306" s="198" t="s">
        <v>132</v>
      </c>
      <c r="E306" s="205" t="s">
        <v>1</v>
      </c>
      <c r="F306" s="206" t="s">
        <v>479</v>
      </c>
      <c r="G306" s="204"/>
      <c r="H306" s="207">
        <v>665.5</v>
      </c>
      <c r="I306" s="208"/>
      <c r="J306" s="204"/>
      <c r="K306" s="204"/>
      <c r="L306" s="209"/>
      <c r="M306" s="210"/>
      <c r="N306" s="211"/>
      <c r="O306" s="211"/>
      <c r="P306" s="211"/>
      <c r="Q306" s="211"/>
      <c r="R306" s="211"/>
      <c r="S306" s="211"/>
      <c r="T306" s="212"/>
      <c r="AT306" s="213" t="s">
        <v>132</v>
      </c>
      <c r="AU306" s="213" t="s">
        <v>85</v>
      </c>
      <c r="AV306" s="13" t="s">
        <v>87</v>
      </c>
      <c r="AW306" s="13" t="s">
        <v>34</v>
      </c>
      <c r="AX306" s="13" t="s">
        <v>85</v>
      </c>
      <c r="AY306" s="213" t="s">
        <v>120</v>
      </c>
    </row>
    <row r="307" spans="1:65" s="2" customFormat="1" ht="24.15" customHeight="1">
      <c r="A307" s="33"/>
      <c r="B307" s="34"/>
      <c r="C307" s="185" t="s">
        <v>480</v>
      </c>
      <c r="D307" s="185" t="s">
        <v>123</v>
      </c>
      <c r="E307" s="186" t="s">
        <v>481</v>
      </c>
      <c r="F307" s="187" t="s">
        <v>482</v>
      </c>
      <c r="G307" s="188" t="s">
        <v>210</v>
      </c>
      <c r="H307" s="189">
        <v>1287.4829999999999</v>
      </c>
      <c r="I307" s="190"/>
      <c r="J307" s="191">
        <f>ROUND(I307*H307,2)</f>
        <v>0</v>
      </c>
      <c r="K307" s="187" t="s">
        <v>127</v>
      </c>
      <c r="L307" s="38"/>
      <c r="M307" s="192" t="s">
        <v>1</v>
      </c>
      <c r="N307" s="193" t="s">
        <v>42</v>
      </c>
      <c r="O307" s="70"/>
      <c r="P307" s="194">
        <f>O307*H307</f>
        <v>0</v>
      </c>
      <c r="Q307" s="194">
        <v>0</v>
      </c>
      <c r="R307" s="194">
        <f>Q307*H307</f>
        <v>0</v>
      </c>
      <c r="S307" s="194">
        <v>0</v>
      </c>
      <c r="T307" s="195">
        <f>S307*H307</f>
        <v>0</v>
      </c>
      <c r="U307" s="33"/>
      <c r="V307" s="33"/>
      <c r="W307" s="33"/>
      <c r="X307" s="33"/>
      <c r="Y307" s="33"/>
      <c r="Z307" s="33"/>
      <c r="AA307" s="33"/>
      <c r="AB307" s="33"/>
      <c r="AC307" s="33"/>
      <c r="AD307" s="33"/>
      <c r="AE307" s="33"/>
      <c r="AR307" s="196" t="s">
        <v>450</v>
      </c>
      <c r="AT307" s="196" t="s">
        <v>123</v>
      </c>
      <c r="AU307" s="196" t="s">
        <v>85</v>
      </c>
      <c r="AY307" s="16" t="s">
        <v>120</v>
      </c>
      <c r="BE307" s="197">
        <f>IF(N307="základní",J307,0)</f>
        <v>0</v>
      </c>
      <c r="BF307" s="197">
        <f>IF(N307="snížená",J307,0)</f>
        <v>0</v>
      </c>
      <c r="BG307" s="197">
        <f>IF(N307="zákl. přenesená",J307,0)</f>
        <v>0</v>
      </c>
      <c r="BH307" s="197">
        <f>IF(N307="sníž. přenesená",J307,0)</f>
        <v>0</v>
      </c>
      <c r="BI307" s="197">
        <f>IF(N307="nulová",J307,0)</f>
        <v>0</v>
      </c>
      <c r="BJ307" s="16" t="s">
        <v>85</v>
      </c>
      <c r="BK307" s="197">
        <f>ROUND(I307*H307,2)</f>
        <v>0</v>
      </c>
      <c r="BL307" s="16" t="s">
        <v>450</v>
      </c>
      <c r="BM307" s="196" t="s">
        <v>483</v>
      </c>
    </row>
    <row r="308" spans="1:65" s="2" customFormat="1" ht="38.4">
      <c r="A308" s="33"/>
      <c r="B308" s="34"/>
      <c r="C308" s="35"/>
      <c r="D308" s="198" t="s">
        <v>130</v>
      </c>
      <c r="E308" s="35"/>
      <c r="F308" s="199" t="s">
        <v>484</v>
      </c>
      <c r="G308" s="35"/>
      <c r="H308" s="35"/>
      <c r="I308" s="200"/>
      <c r="J308" s="35"/>
      <c r="K308" s="35"/>
      <c r="L308" s="38"/>
      <c r="M308" s="201"/>
      <c r="N308" s="202"/>
      <c r="O308" s="70"/>
      <c r="P308" s="70"/>
      <c r="Q308" s="70"/>
      <c r="R308" s="70"/>
      <c r="S308" s="70"/>
      <c r="T308" s="71"/>
      <c r="U308" s="33"/>
      <c r="V308" s="33"/>
      <c r="W308" s="33"/>
      <c r="X308" s="33"/>
      <c r="Y308" s="33"/>
      <c r="Z308" s="33"/>
      <c r="AA308" s="33"/>
      <c r="AB308" s="33"/>
      <c r="AC308" s="33"/>
      <c r="AD308" s="33"/>
      <c r="AE308" s="33"/>
      <c r="AT308" s="16" t="s">
        <v>130</v>
      </c>
      <c r="AU308" s="16" t="s">
        <v>85</v>
      </c>
    </row>
    <row r="309" spans="1:65" s="13" customFormat="1" ht="10.199999999999999">
      <c r="B309" s="203"/>
      <c r="C309" s="204"/>
      <c r="D309" s="198" t="s">
        <v>132</v>
      </c>
      <c r="E309" s="205" t="s">
        <v>1</v>
      </c>
      <c r="F309" s="206" t="s">
        <v>485</v>
      </c>
      <c r="G309" s="204"/>
      <c r="H309" s="207">
        <v>621.98299999999995</v>
      </c>
      <c r="I309" s="208"/>
      <c r="J309" s="204"/>
      <c r="K309" s="204"/>
      <c r="L309" s="209"/>
      <c r="M309" s="210"/>
      <c r="N309" s="211"/>
      <c r="O309" s="211"/>
      <c r="P309" s="211"/>
      <c r="Q309" s="211"/>
      <c r="R309" s="211"/>
      <c r="S309" s="211"/>
      <c r="T309" s="212"/>
      <c r="AT309" s="213" t="s">
        <v>132</v>
      </c>
      <c r="AU309" s="213" t="s">
        <v>85</v>
      </c>
      <c r="AV309" s="13" t="s">
        <v>87</v>
      </c>
      <c r="AW309" s="13" t="s">
        <v>34</v>
      </c>
      <c r="AX309" s="13" t="s">
        <v>77</v>
      </c>
      <c r="AY309" s="213" t="s">
        <v>120</v>
      </c>
    </row>
    <row r="310" spans="1:65" s="13" customFormat="1" ht="10.199999999999999">
      <c r="B310" s="203"/>
      <c r="C310" s="204"/>
      <c r="D310" s="198" t="s">
        <v>132</v>
      </c>
      <c r="E310" s="205" t="s">
        <v>1</v>
      </c>
      <c r="F310" s="206" t="s">
        <v>486</v>
      </c>
      <c r="G310" s="204"/>
      <c r="H310" s="207">
        <v>665.5</v>
      </c>
      <c r="I310" s="208"/>
      <c r="J310" s="204"/>
      <c r="K310" s="204"/>
      <c r="L310" s="209"/>
      <c r="M310" s="210"/>
      <c r="N310" s="211"/>
      <c r="O310" s="211"/>
      <c r="P310" s="211"/>
      <c r="Q310" s="211"/>
      <c r="R310" s="211"/>
      <c r="S310" s="211"/>
      <c r="T310" s="212"/>
      <c r="AT310" s="213" t="s">
        <v>132</v>
      </c>
      <c r="AU310" s="213" t="s">
        <v>85</v>
      </c>
      <c r="AV310" s="13" t="s">
        <v>87</v>
      </c>
      <c r="AW310" s="13" t="s">
        <v>34</v>
      </c>
      <c r="AX310" s="13" t="s">
        <v>77</v>
      </c>
      <c r="AY310" s="213" t="s">
        <v>120</v>
      </c>
    </row>
    <row r="311" spans="1:65" s="14" customFormat="1" ht="10.199999999999999">
      <c r="B311" s="225"/>
      <c r="C311" s="226"/>
      <c r="D311" s="198" t="s">
        <v>132</v>
      </c>
      <c r="E311" s="227" t="s">
        <v>1</v>
      </c>
      <c r="F311" s="228" t="s">
        <v>487</v>
      </c>
      <c r="G311" s="226"/>
      <c r="H311" s="229">
        <v>1287.4829999999999</v>
      </c>
      <c r="I311" s="230"/>
      <c r="J311" s="226"/>
      <c r="K311" s="226"/>
      <c r="L311" s="231"/>
      <c r="M311" s="232"/>
      <c r="N311" s="233"/>
      <c r="O311" s="233"/>
      <c r="P311" s="233"/>
      <c r="Q311" s="233"/>
      <c r="R311" s="233"/>
      <c r="S311" s="233"/>
      <c r="T311" s="234"/>
      <c r="AT311" s="235" t="s">
        <v>132</v>
      </c>
      <c r="AU311" s="235" t="s">
        <v>85</v>
      </c>
      <c r="AV311" s="14" t="s">
        <v>128</v>
      </c>
      <c r="AW311" s="14" t="s">
        <v>34</v>
      </c>
      <c r="AX311" s="14" t="s">
        <v>85</v>
      </c>
      <c r="AY311" s="235" t="s">
        <v>120</v>
      </c>
    </row>
    <row r="312" spans="1:65" s="2" customFormat="1" ht="16.5" customHeight="1">
      <c r="A312" s="33"/>
      <c r="B312" s="34"/>
      <c r="C312" s="185" t="s">
        <v>488</v>
      </c>
      <c r="D312" s="185" t="s">
        <v>123</v>
      </c>
      <c r="E312" s="186" t="s">
        <v>489</v>
      </c>
      <c r="F312" s="187" t="s">
        <v>490</v>
      </c>
      <c r="G312" s="188" t="s">
        <v>210</v>
      </c>
      <c r="H312" s="189">
        <v>0.312</v>
      </c>
      <c r="I312" s="190"/>
      <c r="J312" s="191">
        <f>ROUND(I312*H312,2)</f>
        <v>0</v>
      </c>
      <c r="K312" s="187" t="s">
        <v>127</v>
      </c>
      <c r="L312" s="38"/>
      <c r="M312" s="192" t="s">
        <v>1</v>
      </c>
      <c r="N312" s="193" t="s">
        <v>42</v>
      </c>
      <c r="O312" s="70"/>
      <c r="P312" s="194">
        <f>O312*H312</f>
        <v>0</v>
      </c>
      <c r="Q312" s="194">
        <v>0</v>
      </c>
      <c r="R312" s="194">
        <f>Q312*H312</f>
        <v>0</v>
      </c>
      <c r="S312" s="194">
        <v>0</v>
      </c>
      <c r="T312" s="195">
        <f>S312*H312</f>
        <v>0</v>
      </c>
      <c r="U312" s="33"/>
      <c r="V312" s="33"/>
      <c r="W312" s="33"/>
      <c r="X312" s="33"/>
      <c r="Y312" s="33"/>
      <c r="Z312" s="33"/>
      <c r="AA312" s="33"/>
      <c r="AB312" s="33"/>
      <c r="AC312" s="33"/>
      <c r="AD312" s="33"/>
      <c r="AE312" s="33"/>
      <c r="AR312" s="196" t="s">
        <v>450</v>
      </c>
      <c r="AT312" s="196" t="s">
        <v>123</v>
      </c>
      <c r="AU312" s="196" t="s">
        <v>85</v>
      </c>
      <c r="AY312" s="16" t="s">
        <v>120</v>
      </c>
      <c r="BE312" s="197">
        <f>IF(N312="základní",J312,0)</f>
        <v>0</v>
      </c>
      <c r="BF312" s="197">
        <f>IF(N312="snížená",J312,0)</f>
        <v>0</v>
      </c>
      <c r="BG312" s="197">
        <f>IF(N312="zákl. přenesená",J312,0)</f>
        <v>0</v>
      </c>
      <c r="BH312" s="197">
        <f>IF(N312="sníž. přenesená",J312,0)</f>
        <v>0</v>
      </c>
      <c r="BI312" s="197">
        <f>IF(N312="nulová",J312,0)</f>
        <v>0</v>
      </c>
      <c r="BJ312" s="16" t="s">
        <v>85</v>
      </c>
      <c r="BK312" s="197">
        <f>ROUND(I312*H312,2)</f>
        <v>0</v>
      </c>
      <c r="BL312" s="16" t="s">
        <v>450</v>
      </c>
      <c r="BM312" s="196" t="s">
        <v>491</v>
      </c>
    </row>
    <row r="313" spans="1:65" s="2" customFormat="1" ht="28.8">
      <c r="A313" s="33"/>
      <c r="B313" s="34"/>
      <c r="C313" s="35"/>
      <c r="D313" s="198" t="s">
        <v>130</v>
      </c>
      <c r="E313" s="35"/>
      <c r="F313" s="199" t="s">
        <v>492</v>
      </c>
      <c r="G313" s="35"/>
      <c r="H313" s="35"/>
      <c r="I313" s="200"/>
      <c r="J313" s="35"/>
      <c r="K313" s="35"/>
      <c r="L313" s="38"/>
      <c r="M313" s="201"/>
      <c r="N313" s="202"/>
      <c r="O313" s="70"/>
      <c r="P313" s="70"/>
      <c r="Q313" s="70"/>
      <c r="R313" s="70"/>
      <c r="S313" s="70"/>
      <c r="T313" s="71"/>
      <c r="U313" s="33"/>
      <c r="V313" s="33"/>
      <c r="W313" s="33"/>
      <c r="X313" s="33"/>
      <c r="Y313" s="33"/>
      <c r="Z313" s="33"/>
      <c r="AA313" s="33"/>
      <c r="AB313" s="33"/>
      <c r="AC313" s="33"/>
      <c r="AD313" s="33"/>
      <c r="AE313" s="33"/>
      <c r="AT313" s="16" t="s">
        <v>130</v>
      </c>
      <c r="AU313" s="16" t="s">
        <v>85</v>
      </c>
    </row>
    <row r="314" spans="1:65" s="2" customFormat="1" ht="24.15" customHeight="1">
      <c r="A314" s="33"/>
      <c r="B314" s="34"/>
      <c r="C314" s="185" t="s">
        <v>493</v>
      </c>
      <c r="D314" s="185" t="s">
        <v>123</v>
      </c>
      <c r="E314" s="186" t="s">
        <v>494</v>
      </c>
      <c r="F314" s="187" t="s">
        <v>495</v>
      </c>
      <c r="G314" s="188" t="s">
        <v>154</v>
      </c>
      <c r="H314" s="189">
        <v>1</v>
      </c>
      <c r="I314" s="190"/>
      <c r="J314" s="191">
        <f>ROUND(I314*H314,2)</f>
        <v>0</v>
      </c>
      <c r="K314" s="187" t="s">
        <v>127</v>
      </c>
      <c r="L314" s="38"/>
      <c r="M314" s="192" t="s">
        <v>1</v>
      </c>
      <c r="N314" s="193" t="s">
        <v>42</v>
      </c>
      <c r="O314" s="70"/>
      <c r="P314" s="194">
        <f>O314*H314</f>
        <v>0</v>
      </c>
      <c r="Q314" s="194">
        <v>0</v>
      </c>
      <c r="R314" s="194">
        <f>Q314*H314</f>
        <v>0</v>
      </c>
      <c r="S314" s="194">
        <v>0</v>
      </c>
      <c r="T314" s="195">
        <f>S314*H314</f>
        <v>0</v>
      </c>
      <c r="U314" s="33"/>
      <c r="V314" s="33"/>
      <c r="W314" s="33"/>
      <c r="X314" s="33"/>
      <c r="Y314" s="33"/>
      <c r="Z314" s="33"/>
      <c r="AA314" s="33"/>
      <c r="AB314" s="33"/>
      <c r="AC314" s="33"/>
      <c r="AD314" s="33"/>
      <c r="AE314" s="33"/>
      <c r="AR314" s="196" t="s">
        <v>450</v>
      </c>
      <c r="AT314" s="196" t="s">
        <v>123</v>
      </c>
      <c r="AU314" s="196" t="s">
        <v>85</v>
      </c>
      <c r="AY314" s="16" t="s">
        <v>120</v>
      </c>
      <c r="BE314" s="197">
        <f>IF(N314="základní",J314,0)</f>
        <v>0</v>
      </c>
      <c r="BF314" s="197">
        <f>IF(N314="snížená",J314,0)</f>
        <v>0</v>
      </c>
      <c r="BG314" s="197">
        <f>IF(N314="zákl. přenesená",J314,0)</f>
        <v>0</v>
      </c>
      <c r="BH314" s="197">
        <f>IF(N314="sníž. přenesená",J314,0)</f>
        <v>0</v>
      </c>
      <c r="BI314" s="197">
        <f>IF(N314="nulová",J314,0)</f>
        <v>0</v>
      </c>
      <c r="BJ314" s="16" t="s">
        <v>85</v>
      </c>
      <c r="BK314" s="197">
        <f>ROUND(I314*H314,2)</f>
        <v>0</v>
      </c>
      <c r="BL314" s="16" t="s">
        <v>450</v>
      </c>
      <c r="BM314" s="196" t="s">
        <v>496</v>
      </c>
    </row>
    <row r="315" spans="1:65" s="2" customFormat="1" ht="38.4">
      <c r="A315" s="33"/>
      <c r="B315" s="34"/>
      <c r="C315" s="35"/>
      <c r="D315" s="198" t="s">
        <v>130</v>
      </c>
      <c r="E315" s="35"/>
      <c r="F315" s="199" t="s">
        <v>497</v>
      </c>
      <c r="G315" s="35"/>
      <c r="H315" s="35"/>
      <c r="I315" s="200"/>
      <c r="J315" s="35"/>
      <c r="K315" s="35"/>
      <c r="L315" s="38"/>
      <c r="M315" s="201"/>
      <c r="N315" s="202"/>
      <c r="O315" s="70"/>
      <c r="P315" s="70"/>
      <c r="Q315" s="70"/>
      <c r="R315" s="70"/>
      <c r="S315" s="70"/>
      <c r="T315" s="71"/>
      <c r="U315" s="33"/>
      <c r="V315" s="33"/>
      <c r="W315" s="33"/>
      <c r="X315" s="33"/>
      <c r="Y315" s="33"/>
      <c r="Z315" s="33"/>
      <c r="AA315" s="33"/>
      <c r="AB315" s="33"/>
      <c r="AC315" s="33"/>
      <c r="AD315" s="33"/>
      <c r="AE315" s="33"/>
      <c r="AT315" s="16" t="s">
        <v>130</v>
      </c>
      <c r="AU315" s="16" t="s">
        <v>85</v>
      </c>
    </row>
    <row r="316" spans="1:65" s="2" customFormat="1" ht="19.2">
      <c r="A316" s="33"/>
      <c r="B316" s="34"/>
      <c r="C316" s="35"/>
      <c r="D316" s="198" t="s">
        <v>186</v>
      </c>
      <c r="E316" s="35"/>
      <c r="F316" s="214" t="s">
        <v>498</v>
      </c>
      <c r="G316" s="35"/>
      <c r="H316" s="35"/>
      <c r="I316" s="200"/>
      <c r="J316" s="35"/>
      <c r="K316" s="35"/>
      <c r="L316" s="38"/>
      <c r="M316" s="201"/>
      <c r="N316" s="202"/>
      <c r="O316" s="70"/>
      <c r="P316" s="70"/>
      <c r="Q316" s="70"/>
      <c r="R316" s="70"/>
      <c r="S316" s="70"/>
      <c r="T316" s="71"/>
      <c r="U316" s="33"/>
      <c r="V316" s="33"/>
      <c r="W316" s="33"/>
      <c r="X316" s="33"/>
      <c r="Y316" s="33"/>
      <c r="Z316" s="33"/>
      <c r="AA316" s="33"/>
      <c r="AB316" s="33"/>
      <c r="AC316" s="33"/>
      <c r="AD316" s="33"/>
      <c r="AE316" s="33"/>
      <c r="AT316" s="16" t="s">
        <v>186</v>
      </c>
      <c r="AU316" s="16" t="s">
        <v>85</v>
      </c>
    </row>
    <row r="317" spans="1:65" s="13" customFormat="1" ht="10.199999999999999">
      <c r="B317" s="203"/>
      <c r="C317" s="204"/>
      <c r="D317" s="198" t="s">
        <v>132</v>
      </c>
      <c r="E317" s="205" t="s">
        <v>1</v>
      </c>
      <c r="F317" s="206" t="s">
        <v>499</v>
      </c>
      <c r="G317" s="204"/>
      <c r="H317" s="207">
        <v>1</v>
      </c>
      <c r="I317" s="208"/>
      <c r="J317" s="204"/>
      <c r="K317" s="204"/>
      <c r="L317" s="209"/>
      <c r="M317" s="210"/>
      <c r="N317" s="211"/>
      <c r="O317" s="211"/>
      <c r="P317" s="211"/>
      <c r="Q317" s="211"/>
      <c r="R317" s="211"/>
      <c r="S317" s="211"/>
      <c r="T317" s="212"/>
      <c r="AT317" s="213" t="s">
        <v>132</v>
      </c>
      <c r="AU317" s="213" t="s">
        <v>85</v>
      </c>
      <c r="AV317" s="13" t="s">
        <v>87</v>
      </c>
      <c r="AW317" s="13" t="s">
        <v>34</v>
      </c>
      <c r="AX317" s="13" t="s">
        <v>85</v>
      </c>
      <c r="AY317" s="213" t="s">
        <v>120</v>
      </c>
    </row>
    <row r="318" spans="1:65" s="2" customFormat="1" ht="24.15" customHeight="1">
      <c r="A318" s="33"/>
      <c r="B318" s="34"/>
      <c r="C318" s="185" t="s">
        <v>500</v>
      </c>
      <c r="D318" s="185" t="s">
        <v>123</v>
      </c>
      <c r="E318" s="186" t="s">
        <v>501</v>
      </c>
      <c r="F318" s="187" t="s">
        <v>502</v>
      </c>
      <c r="G318" s="188" t="s">
        <v>210</v>
      </c>
      <c r="H318" s="189">
        <v>812.96600000000001</v>
      </c>
      <c r="I318" s="190"/>
      <c r="J318" s="191">
        <f>ROUND(I318*H318,2)</f>
        <v>0</v>
      </c>
      <c r="K318" s="187" t="s">
        <v>127</v>
      </c>
      <c r="L318" s="38"/>
      <c r="M318" s="192" t="s">
        <v>1</v>
      </c>
      <c r="N318" s="193" t="s">
        <v>42</v>
      </c>
      <c r="O318" s="70"/>
      <c r="P318" s="194">
        <f>O318*H318</f>
        <v>0</v>
      </c>
      <c r="Q318" s="194">
        <v>0</v>
      </c>
      <c r="R318" s="194">
        <f>Q318*H318</f>
        <v>0</v>
      </c>
      <c r="S318" s="194">
        <v>0</v>
      </c>
      <c r="T318" s="195">
        <f>S318*H318</f>
        <v>0</v>
      </c>
      <c r="U318" s="33"/>
      <c r="V318" s="33"/>
      <c r="W318" s="33"/>
      <c r="X318" s="33"/>
      <c r="Y318" s="33"/>
      <c r="Z318" s="33"/>
      <c r="AA318" s="33"/>
      <c r="AB318" s="33"/>
      <c r="AC318" s="33"/>
      <c r="AD318" s="33"/>
      <c r="AE318" s="33"/>
      <c r="AR318" s="196" t="s">
        <v>450</v>
      </c>
      <c r="AT318" s="196" t="s">
        <v>123</v>
      </c>
      <c r="AU318" s="196" t="s">
        <v>85</v>
      </c>
      <c r="AY318" s="16" t="s">
        <v>120</v>
      </c>
      <c r="BE318" s="197">
        <f>IF(N318="základní",J318,0)</f>
        <v>0</v>
      </c>
      <c r="BF318" s="197">
        <f>IF(N318="snížená",J318,0)</f>
        <v>0</v>
      </c>
      <c r="BG318" s="197">
        <f>IF(N318="zákl. přenesená",J318,0)</f>
        <v>0</v>
      </c>
      <c r="BH318" s="197">
        <f>IF(N318="sníž. přenesená",J318,0)</f>
        <v>0</v>
      </c>
      <c r="BI318" s="197">
        <f>IF(N318="nulová",J318,0)</f>
        <v>0</v>
      </c>
      <c r="BJ318" s="16" t="s">
        <v>85</v>
      </c>
      <c r="BK318" s="197">
        <f>ROUND(I318*H318,2)</f>
        <v>0</v>
      </c>
      <c r="BL318" s="16" t="s">
        <v>450</v>
      </c>
      <c r="BM318" s="196" t="s">
        <v>503</v>
      </c>
    </row>
    <row r="319" spans="1:65" s="2" customFormat="1" ht="48">
      <c r="A319" s="33"/>
      <c r="B319" s="34"/>
      <c r="C319" s="35"/>
      <c r="D319" s="198" t="s">
        <v>130</v>
      </c>
      <c r="E319" s="35"/>
      <c r="F319" s="199" t="s">
        <v>504</v>
      </c>
      <c r="G319" s="35"/>
      <c r="H319" s="35"/>
      <c r="I319" s="200"/>
      <c r="J319" s="35"/>
      <c r="K319" s="35"/>
      <c r="L319" s="38"/>
      <c r="M319" s="201"/>
      <c r="N319" s="202"/>
      <c r="O319" s="70"/>
      <c r="P319" s="70"/>
      <c r="Q319" s="70"/>
      <c r="R319" s="70"/>
      <c r="S319" s="70"/>
      <c r="T319" s="71"/>
      <c r="U319" s="33"/>
      <c r="V319" s="33"/>
      <c r="W319" s="33"/>
      <c r="X319" s="33"/>
      <c r="Y319" s="33"/>
      <c r="Z319" s="33"/>
      <c r="AA319" s="33"/>
      <c r="AB319" s="33"/>
      <c r="AC319" s="33"/>
      <c r="AD319" s="33"/>
      <c r="AE319" s="33"/>
      <c r="AT319" s="16" t="s">
        <v>130</v>
      </c>
      <c r="AU319" s="16" t="s">
        <v>85</v>
      </c>
    </row>
    <row r="320" spans="1:65" s="2" customFormat="1" ht="48">
      <c r="A320" s="33"/>
      <c r="B320" s="34"/>
      <c r="C320" s="35"/>
      <c r="D320" s="198" t="s">
        <v>186</v>
      </c>
      <c r="E320" s="35"/>
      <c r="F320" s="214" t="s">
        <v>505</v>
      </c>
      <c r="G320" s="35"/>
      <c r="H320" s="35"/>
      <c r="I320" s="200"/>
      <c r="J320" s="35"/>
      <c r="K320" s="35"/>
      <c r="L320" s="38"/>
      <c r="M320" s="201"/>
      <c r="N320" s="202"/>
      <c r="O320" s="70"/>
      <c r="P320" s="70"/>
      <c r="Q320" s="70"/>
      <c r="R320" s="70"/>
      <c r="S320" s="70"/>
      <c r="T320" s="71"/>
      <c r="U320" s="33"/>
      <c r="V320" s="33"/>
      <c r="W320" s="33"/>
      <c r="X320" s="33"/>
      <c r="Y320" s="33"/>
      <c r="Z320" s="33"/>
      <c r="AA320" s="33"/>
      <c r="AB320" s="33"/>
      <c r="AC320" s="33"/>
      <c r="AD320" s="33"/>
      <c r="AE320" s="33"/>
      <c r="AT320" s="16" t="s">
        <v>186</v>
      </c>
      <c r="AU320" s="16" t="s">
        <v>85</v>
      </c>
    </row>
    <row r="321" spans="1:65" s="13" customFormat="1" ht="10.199999999999999">
      <c r="B321" s="203"/>
      <c r="C321" s="204"/>
      <c r="D321" s="198" t="s">
        <v>132</v>
      </c>
      <c r="E321" s="205" t="s">
        <v>1</v>
      </c>
      <c r="F321" s="206" t="s">
        <v>506</v>
      </c>
      <c r="G321" s="204"/>
      <c r="H321" s="207">
        <v>812.96600000000001</v>
      </c>
      <c r="I321" s="208"/>
      <c r="J321" s="204"/>
      <c r="K321" s="204"/>
      <c r="L321" s="209"/>
      <c r="M321" s="210"/>
      <c r="N321" s="211"/>
      <c r="O321" s="211"/>
      <c r="P321" s="211"/>
      <c r="Q321" s="211"/>
      <c r="R321" s="211"/>
      <c r="S321" s="211"/>
      <c r="T321" s="212"/>
      <c r="AT321" s="213" t="s">
        <v>132</v>
      </c>
      <c r="AU321" s="213" t="s">
        <v>85</v>
      </c>
      <c r="AV321" s="13" t="s">
        <v>87</v>
      </c>
      <c r="AW321" s="13" t="s">
        <v>34</v>
      </c>
      <c r="AX321" s="13" t="s">
        <v>85</v>
      </c>
      <c r="AY321" s="213" t="s">
        <v>120</v>
      </c>
    </row>
    <row r="322" spans="1:65" s="2" customFormat="1" ht="24.15" customHeight="1">
      <c r="A322" s="33"/>
      <c r="B322" s="34"/>
      <c r="C322" s="185" t="s">
        <v>507</v>
      </c>
      <c r="D322" s="185" t="s">
        <v>123</v>
      </c>
      <c r="E322" s="186" t="s">
        <v>508</v>
      </c>
      <c r="F322" s="187" t="s">
        <v>509</v>
      </c>
      <c r="G322" s="188" t="s">
        <v>210</v>
      </c>
      <c r="H322" s="189">
        <v>19.756</v>
      </c>
      <c r="I322" s="190"/>
      <c r="J322" s="191">
        <f>ROUND(I322*H322,2)</f>
        <v>0</v>
      </c>
      <c r="K322" s="187" t="s">
        <v>127</v>
      </c>
      <c r="L322" s="38"/>
      <c r="M322" s="192" t="s">
        <v>1</v>
      </c>
      <c r="N322" s="193" t="s">
        <v>42</v>
      </c>
      <c r="O322" s="70"/>
      <c r="P322" s="194">
        <f>O322*H322</f>
        <v>0</v>
      </c>
      <c r="Q322" s="194">
        <v>0</v>
      </c>
      <c r="R322" s="194">
        <f>Q322*H322</f>
        <v>0</v>
      </c>
      <c r="S322" s="194">
        <v>0</v>
      </c>
      <c r="T322" s="195">
        <f>S322*H322</f>
        <v>0</v>
      </c>
      <c r="U322" s="33"/>
      <c r="V322" s="33"/>
      <c r="W322" s="33"/>
      <c r="X322" s="33"/>
      <c r="Y322" s="33"/>
      <c r="Z322" s="33"/>
      <c r="AA322" s="33"/>
      <c r="AB322" s="33"/>
      <c r="AC322" s="33"/>
      <c r="AD322" s="33"/>
      <c r="AE322" s="33"/>
      <c r="AR322" s="196" t="s">
        <v>450</v>
      </c>
      <c r="AT322" s="196" t="s">
        <v>123</v>
      </c>
      <c r="AU322" s="196" t="s">
        <v>85</v>
      </c>
      <c r="AY322" s="16" t="s">
        <v>120</v>
      </c>
      <c r="BE322" s="197">
        <f>IF(N322="základní",J322,0)</f>
        <v>0</v>
      </c>
      <c r="BF322" s="197">
        <f>IF(N322="snížená",J322,0)</f>
        <v>0</v>
      </c>
      <c r="BG322" s="197">
        <f>IF(N322="zákl. přenesená",J322,0)</f>
        <v>0</v>
      </c>
      <c r="BH322" s="197">
        <f>IF(N322="sníž. přenesená",J322,0)</f>
        <v>0</v>
      </c>
      <c r="BI322" s="197">
        <f>IF(N322="nulová",J322,0)</f>
        <v>0</v>
      </c>
      <c r="BJ322" s="16" t="s">
        <v>85</v>
      </c>
      <c r="BK322" s="197">
        <f>ROUND(I322*H322,2)</f>
        <v>0</v>
      </c>
      <c r="BL322" s="16" t="s">
        <v>450</v>
      </c>
      <c r="BM322" s="196" t="s">
        <v>510</v>
      </c>
    </row>
    <row r="323" spans="1:65" s="2" customFormat="1" ht="57.6">
      <c r="A323" s="33"/>
      <c r="B323" s="34"/>
      <c r="C323" s="35"/>
      <c r="D323" s="198" t="s">
        <v>130</v>
      </c>
      <c r="E323" s="35"/>
      <c r="F323" s="199" t="s">
        <v>511</v>
      </c>
      <c r="G323" s="35"/>
      <c r="H323" s="35"/>
      <c r="I323" s="200"/>
      <c r="J323" s="35"/>
      <c r="K323" s="35"/>
      <c r="L323" s="38"/>
      <c r="M323" s="201"/>
      <c r="N323" s="202"/>
      <c r="O323" s="70"/>
      <c r="P323" s="70"/>
      <c r="Q323" s="70"/>
      <c r="R323" s="70"/>
      <c r="S323" s="70"/>
      <c r="T323" s="71"/>
      <c r="U323" s="33"/>
      <c r="V323" s="33"/>
      <c r="W323" s="33"/>
      <c r="X323" s="33"/>
      <c r="Y323" s="33"/>
      <c r="Z323" s="33"/>
      <c r="AA323" s="33"/>
      <c r="AB323" s="33"/>
      <c r="AC323" s="33"/>
      <c r="AD323" s="33"/>
      <c r="AE323" s="33"/>
      <c r="AT323" s="16" t="s">
        <v>130</v>
      </c>
      <c r="AU323" s="16" t="s">
        <v>85</v>
      </c>
    </row>
    <row r="324" spans="1:65" s="2" customFormat="1" ht="48">
      <c r="A324" s="33"/>
      <c r="B324" s="34"/>
      <c r="C324" s="35"/>
      <c r="D324" s="198" t="s">
        <v>186</v>
      </c>
      <c r="E324" s="35"/>
      <c r="F324" s="214" t="s">
        <v>505</v>
      </c>
      <c r="G324" s="35"/>
      <c r="H324" s="35"/>
      <c r="I324" s="200"/>
      <c r="J324" s="35"/>
      <c r="K324" s="35"/>
      <c r="L324" s="38"/>
      <c r="M324" s="201"/>
      <c r="N324" s="202"/>
      <c r="O324" s="70"/>
      <c r="P324" s="70"/>
      <c r="Q324" s="70"/>
      <c r="R324" s="70"/>
      <c r="S324" s="70"/>
      <c r="T324" s="71"/>
      <c r="U324" s="33"/>
      <c r="V324" s="33"/>
      <c r="W324" s="33"/>
      <c r="X324" s="33"/>
      <c r="Y324" s="33"/>
      <c r="Z324" s="33"/>
      <c r="AA324" s="33"/>
      <c r="AB324" s="33"/>
      <c r="AC324" s="33"/>
      <c r="AD324" s="33"/>
      <c r="AE324" s="33"/>
      <c r="AT324" s="16" t="s">
        <v>186</v>
      </c>
      <c r="AU324" s="16" t="s">
        <v>85</v>
      </c>
    </row>
    <row r="325" spans="1:65" s="13" customFormat="1" ht="10.199999999999999">
      <c r="B325" s="203"/>
      <c r="C325" s="204"/>
      <c r="D325" s="198" t="s">
        <v>132</v>
      </c>
      <c r="E325" s="205" t="s">
        <v>1</v>
      </c>
      <c r="F325" s="206" t="s">
        <v>512</v>
      </c>
      <c r="G325" s="204"/>
      <c r="H325" s="207">
        <v>19.756</v>
      </c>
      <c r="I325" s="208"/>
      <c r="J325" s="204"/>
      <c r="K325" s="204"/>
      <c r="L325" s="209"/>
      <c r="M325" s="210"/>
      <c r="N325" s="211"/>
      <c r="O325" s="211"/>
      <c r="P325" s="211"/>
      <c r="Q325" s="211"/>
      <c r="R325" s="211"/>
      <c r="S325" s="211"/>
      <c r="T325" s="212"/>
      <c r="AT325" s="213" t="s">
        <v>132</v>
      </c>
      <c r="AU325" s="213" t="s">
        <v>85</v>
      </c>
      <c r="AV325" s="13" t="s">
        <v>87</v>
      </c>
      <c r="AW325" s="13" t="s">
        <v>34</v>
      </c>
      <c r="AX325" s="13" t="s">
        <v>85</v>
      </c>
      <c r="AY325" s="213" t="s">
        <v>120</v>
      </c>
    </row>
    <row r="326" spans="1:65" s="2" customFormat="1" ht="24.15" customHeight="1">
      <c r="A326" s="33"/>
      <c r="B326" s="34"/>
      <c r="C326" s="185" t="s">
        <v>513</v>
      </c>
      <c r="D326" s="185" t="s">
        <v>123</v>
      </c>
      <c r="E326" s="186" t="s">
        <v>514</v>
      </c>
      <c r="F326" s="187" t="s">
        <v>515</v>
      </c>
      <c r="G326" s="188" t="s">
        <v>210</v>
      </c>
      <c r="H326" s="189">
        <v>11.048</v>
      </c>
      <c r="I326" s="190"/>
      <c r="J326" s="191">
        <f>ROUND(I326*H326,2)</f>
        <v>0</v>
      </c>
      <c r="K326" s="187" t="s">
        <v>127</v>
      </c>
      <c r="L326" s="38"/>
      <c r="M326" s="192" t="s">
        <v>1</v>
      </c>
      <c r="N326" s="193" t="s">
        <v>42</v>
      </c>
      <c r="O326" s="70"/>
      <c r="P326" s="194">
        <f>O326*H326</f>
        <v>0</v>
      </c>
      <c r="Q326" s="194">
        <v>0</v>
      </c>
      <c r="R326" s="194">
        <f>Q326*H326</f>
        <v>0</v>
      </c>
      <c r="S326" s="194">
        <v>0</v>
      </c>
      <c r="T326" s="195">
        <f>S326*H326</f>
        <v>0</v>
      </c>
      <c r="U326" s="33"/>
      <c r="V326" s="33"/>
      <c r="W326" s="33"/>
      <c r="X326" s="33"/>
      <c r="Y326" s="33"/>
      <c r="Z326" s="33"/>
      <c r="AA326" s="33"/>
      <c r="AB326" s="33"/>
      <c r="AC326" s="33"/>
      <c r="AD326" s="33"/>
      <c r="AE326" s="33"/>
      <c r="AR326" s="196" t="s">
        <v>450</v>
      </c>
      <c r="AT326" s="196" t="s">
        <v>123</v>
      </c>
      <c r="AU326" s="196" t="s">
        <v>85</v>
      </c>
      <c r="AY326" s="16" t="s">
        <v>120</v>
      </c>
      <c r="BE326" s="197">
        <f>IF(N326="základní",J326,0)</f>
        <v>0</v>
      </c>
      <c r="BF326" s="197">
        <f>IF(N326="snížená",J326,0)</f>
        <v>0</v>
      </c>
      <c r="BG326" s="197">
        <f>IF(N326="zákl. přenesená",J326,0)</f>
        <v>0</v>
      </c>
      <c r="BH326" s="197">
        <f>IF(N326="sníž. přenesená",J326,0)</f>
        <v>0</v>
      </c>
      <c r="BI326" s="197">
        <f>IF(N326="nulová",J326,0)</f>
        <v>0</v>
      </c>
      <c r="BJ326" s="16" t="s">
        <v>85</v>
      </c>
      <c r="BK326" s="197">
        <f>ROUND(I326*H326,2)</f>
        <v>0</v>
      </c>
      <c r="BL326" s="16" t="s">
        <v>450</v>
      </c>
      <c r="BM326" s="196" t="s">
        <v>516</v>
      </c>
    </row>
    <row r="327" spans="1:65" s="2" customFormat="1" ht="57.6">
      <c r="A327" s="33"/>
      <c r="B327" s="34"/>
      <c r="C327" s="35"/>
      <c r="D327" s="198" t="s">
        <v>130</v>
      </c>
      <c r="E327" s="35"/>
      <c r="F327" s="199" t="s">
        <v>517</v>
      </c>
      <c r="G327" s="35"/>
      <c r="H327" s="35"/>
      <c r="I327" s="200"/>
      <c r="J327" s="35"/>
      <c r="K327" s="35"/>
      <c r="L327" s="38"/>
      <c r="M327" s="201"/>
      <c r="N327" s="202"/>
      <c r="O327" s="70"/>
      <c r="P327" s="70"/>
      <c r="Q327" s="70"/>
      <c r="R327" s="70"/>
      <c r="S327" s="70"/>
      <c r="T327" s="71"/>
      <c r="U327" s="33"/>
      <c r="V327" s="33"/>
      <c r="W327" s="33"/>
      <c r="X327" s="33"/>
      <c r="Y327" s="33"/>
      <c r="Z327" s="33"/>
      <c r="AA327" s="33"/>
      <c r="AB327" s="33"/>
      <c r="AC327" s="33"/>
      <c r="AD327" s="33"/>
      <c r="AE327" s="33"/>
      <c r="AT327" s="16" t="s">
        <v>130</v>
      </c>
      <c r="AU327" s="16" t="s">
        <v>85</v>
      </c>
    </row>
    <row r="328" spans="1:65" s="2" customFormat="1" ht="48">
      <c r="A328" s="33"/>
      <c r="B328" s="34"/>
      <c r="C328" s="35"/>
      <c r="D328" s="198" t="s">
        <v>186</v>
      </c>
      <c r="E328" s="35"/>
      <c r="F328" s="214" t="s">
        <v>505</v>
      </c>
      <c r="G328" s="35"/>
      <c r="H328" s="35"/>
      <c r="I328" s="200"/>
      <c r="J328" s="35"/>
      <c r="K328" s="35"/>
      <c r="L328" s="38"/>
      <c r="M328" s="201"/>
      <c r="N328" s="202"/>
      <c r="O328" s="70"/>
      <c r="P328" s="70"/>
      <c r="Q328" s="70"/>
      <c r="R328" s="70"/>
      <c r="S328" s="70"/>
      <c r="T328" s="71"/>
      <c r="U328" s="33"/>
      <c r="V328" s="33"/>
      <c r="W328" s="33"/>
      <c r="X328" s="33"/>
      <c r="Y328" s="33"/>
      <c r="Z328" s="33"/>
      <c r="AA328" s="33"/>
      <c r="AB328" s="33"/>
      <c r="AC328" s="33"/>
      <c r="AD328" s="33"/>
      <c r="AE328" s="33"/>
      <c r="AT328" s="16" t="s">
        <v>186</v>
      </c>
      <c r="AU328" s="16" t="s">
        <v>85</v>
      </c>
    </row>
    <row r="329" spans="1:65" s="13" customFormat="1" ht="10.199999999999999">
      <c r="B329" s="203"/>
      <c r="C329" s="204"/>
      <c r="D329" s="198" t="s">
        <v>132</v>
      </c>
      <c r="E329" s="205" t="s">
        <v>1</v>
      </c>
      <c r="F329" s="206" t="s">
        <v>518</v>
      </c>
      <c r="G329" s="204"/>
      <c r="H329" s="207">
        <v>11.048</v>
      </c>
      <c r="I329" s="208"/>
      <c r="J329" s="204"/>
      <c r="K329" s="204"/>
      <c r="L329" s="209"/>
      <c r="M329" s="210"/>
      <c r="N329" s="211"/>
      <c r="O329" s="211"/>
      <c r="P329" s="211"/>
      <c r="Q329" s="211"/>
      <c r="R329" s="211"/>
      <c r="S329" s="211"/>
      <c r="T329" s="212"/>
      <c r="AT329" s="213" t="s">
        <v>132</v>
      </c>
      <c r="AU329" s="213" t="s">
        <v>85</v>
      </c>
      <c r="AV329" s="13" t="s">
        <v>87</v>
      </c>
      <c r="AW329" s="13" t="s">
        <v>34</v>
      </c>
      <c r="AX329" s="13" t="s">
        <v>85</v>
      </c>
      <c r="AY329" s="213" t="s">
        <v>120</v>
      </c>
    </row>
    <row r="330" spans="1:65" s="2" customFormat="1" ht="24.15" customHeight="1">
      <c r="A330" s="33"/>
      <c r="B330" s="34"/>
      <c r="C330" s="185" t="s">
        <v>519</v>
      </c>
      <c r="D330" s="185" t="s">
        <v>123</v>
      </c>
      <c r="E330" s="186" t="s">
        <v>520</v>
      </c>
      <c r="F330" s="187" t="s">
        <v>521</v>
      </c>
      <c r="G330" s="188" t="s">
        <v>210</v>
      </c>
      <c r="H330" s="189">
        <v>4.7060000000000004</v>
      </c>
      <c r="I330" s="190"/>
      <c r="J330" s="191">
        <f>ROUND(I330*H330,2)</f>
        <v>0</v>
      </c>
      <c r="K330" s="187" t="s">
        <v>127</v>
      </c>
      <c r="L330" s="38"/>
      <c r="M330" s="192" t="s">
        <v>1</v>
      </c>
      <c r="N330" s="193" t="s">
        <v>42</v>
      </c>
      <c r="O330" s="70"/>
      <c r="P330" s="194">
        <f>O330*H330</f>
        <v>0</v>
      </c>
      <c r="Q330" s="194">
        <v>0</v>
      </c>
      <c r="R330" s="194">
        <f>Q330*H330</f>
        <v>0</v>
      </c>
      <c r="S330" s="194">
        <v>0</v>
      </c>
      <c r="T330" s="195">
        <f>S330*H330</f>
        <v>0</v>
      </c>
      <c r="U330" s="33"/>
      <c r="V330" s="33"/>
      <c r="W330" s="33"/>
      <c r="X330" s="33"/>
      <c r="Y330" s="33"/>
      <c r="Z330" s="33"/>
      <c r="AA330" s="33"/>
      <c r="AB330" s="33"/>
      <c r="AC330" s="33"/>
      <c r="AD330" s="33"/>
      <c r="AE330" s="33"/>
      <c r="AR330" s="196" t="s">
        <v>450</v>
      </c>
      <c r="AT330" s="196" t="s">
        <v>123</v>
      </c>
      <c r="AU330" s="196" t="s">
        <v>85</v>
      </c>
      <c r="AY330" s="16" t="s">
        <v>120</v>
      </c>
      <c r="BE330" s="197">
        <f>IF(N330="základní",J330,0)</f>
        <v>0</v>
      </c>
      <c r="BF330" s="197">
        <f>IF(N330="snížená",J330,0)</f>
        <v>0</v>
      </c>
      <c r="BG330" s="197">
        <f>IF(N330="zákl. přenesená",J330,0)</f>
        <v>0</v>
      </c>
      <c r="BH330" s="197">
        <f>IF(N330="sníž. přenesená",J330,0)</f>
        <v>0</v>
      </c>
      <c r="BI330" s="197">
        <f>IF(N330="nulová",J330,0)</f>
        <v>0</v>
      </c>
      <c r="BJ330" s="16" t="s">
        <v>85</v>
      </c>
      <c r="BK330" s="197">
        <f>ROUND(I330*H330,2)</f>
        <v>0</v>
      </c>
      <c r="BL330" s="16" t="s">
        <v>450</v>
      </c>
      <c r="BM330" s="196" t="s">
        <v>522</v>
      </c>
    </row>
    <row r="331" spans="1:65" s="2" customFormat="1" ht="48">
      <c r="A331" s="33"/>
      <c r="B331" s="34"/>
      <c r="C331" s="35"/>
      <c r="D331" s="198" t="s">
        <v>130</v>
      </c>
      <c r="E331" s="35"/>
      <c r="F331" s="199" t="s">
        <v>523</v>
      </c>
      <c r="G331" s="35"/>
      <c r="H331" s="35"/>
      <c r="I331" s="200"/>
      <c r="J331" s="35"/>
      <c r="K331" s="35"/>
      <c r="L331" s="38"/>
      <c r="M331" s="201"/>
      <c r="N331" s="202"/>
      <c r="O331" s="70"/>
      <c r="P331" s="70"/>
      <c r="Q331" s="70"/>
      <c r="R331" s="70"/>
      <c r="S331" s="70"/>
      <c r="T331" s="71"/>
      <c r="U331" s="33"/>
      <c r="V331" s="33"/>
      <c r="W331" s="33"/>
      <c r="X331" s="33"/>
      <c r="Y331" s="33"/>
      <c r="Z331" s="33"/>
      <c r="AA331" s="33"/>
      <c r="AB331" s="33"/>
      <c r="AC331" s="33"/>
      <c r="AD331" s="33"/>
      <c r="AE331" s="33"/>
      <c r="AT331" s="16" t="s">
        <v>130</v>
      </c>
      <c r="AU331" s="16" t="s">
        <v>85</v>
      </c>
    </row>
    <row r="332" spans="1:65" s="2" customFormat="1" ht="48">
      <c r="A332" s="33"/>
      <c r="B332" s="34"/>
      <c r="C332" s="35"/>
      <c r="D332" s="198" t="s">
        <v>186</v>
      </c>
      <c r="E332" s="35"/>
      <c r="F332" s="214" t="s">
        <v>505</v>
      </c>
      <c r="G332" s="35"/>
      <c r="H332" s="35"/>
      <c r="I332" s="200"/>
      <c r="J332" s="35"/>
      <c r="K332" s="35"/>
      <c r="L332" s="38"/>
      <c r="M332" s="201"/>
      <c r="N332" s="202"/>
      <c r="O332" s="70"/>
      <c r="P332" s="70"/>
      <c r="Q332" s="70"/>
      <c r="R332" s="70"/>
      <c r="S332" s="70"/>
      <c r="T332" s="71"/>
      <c r="U332" s="33"/>
      <c r="V332" s="33"/>
      <c r="W332" s="33"/>
      <c r="X332" s="33"/>
      <c r="Y332" s="33"/>
      <c r="Z332" s="33"/>
      <c r="AA332" s="33"/>
      <c r="AB332" s="33"/>
      <c r="AC332" s="33"/>
      <c r="AD332" s="33"/>
      <c r="AE332" s="33"/>
      <c r="AT332" s="16" t="s">
        <v>186</v>
      </c>
      <c r="AU332" s="16" t="s">
        <v>85</v>
      </c>
    </row>
    <row r="333" spans="1:65" s="13" customFormat="1" ht="10.199999999999999">
      <c r="B333" s="203"/>
      <c r="C333" s="204"/>
      <c r="D333" s="198" t="s">
        <v>132</v>
      </c>
      <c r="E333" s="205" t="s">
        <v>1</v>
      </c>
      <c r="F333" s="206" t="s">
        <v>524</v>
      </c>
      <c r="G333" s="204"/>
      <c r="H333" s="207">
        <v>4.7060000000000004</v>
      </c>
      <c r="I333" s="208"/>
      <c r="J333" s="204"/>
      <c r="K333" s="204"/>
      <c r="L333" s="209"/>
      <c r="M333" s="210"/>
      <c r="N333" s="211"/>
      <c r="O333" s="211"/>
      <c r="P333" s="211"/>
      <c r="Q333" s="211"/>
      <c r="R333" s="211"/>
      <c r="S333" s="211"/>
      <c r="T333" s="212"/>
      <c r="AT333" s="213" t="s">
        <v>132</v>
      </c>
      <c r="AU333" s="213" t="s">
        <v>85</v>
      </c>
      <c r="AV333" s="13" t="s">
        <v>87</v>
      </c>
      <c r="AW333" s="13" t="s">
        <v>34</v>
      </c>
      <c r="AX333" s="13" t="s">
        <v>85</v>
      </c>
      <c r="AY333" s="213" t="s">
        <v>120</v>
      </c>
    </row>
    <row r="334" spans="1:65" s="2" customFormat="1" ht="16.5" customHeight="1">
      <c r="A334" s="33"/>
      <c r="B334" s="34"/>
      <c r="C334" s="185" t="s">
        <v>525</v>
      </c>
      <c r="D334" s="185" t="s">
        <v>123</v>
      </c>
      <c r="E334" s="186" t="s">
        <v>526</v>
      </c>
      <c r="F334" s="187" t="s">
        <v>527</v>
      </c>
      <c r="G334" s="188" t="s">
        <v>154</v>
      </c>
      <c r="H334" s="189">
        <v>6</v>
      </c>
      <c r="I334" s="190"/>
      <c r="J334" s="191">
        <f>ROUND(I334*H334,2)</f>
        <v>0</v>
      </c>
      <c r="K334" s="187" t="s">
        <v>127</v>
      </c>
      <c r="L334" s="38"/>
      <c r="M334" s="192" t="s">
        <v>1</v>
      </c>
      <c r="N334" s="193" t="s">
        <v>42</v>
      </c>
      <c r="O334" s="70"/>
      <c r="P334" s="194">
        <f>O334*H334</f>
        <v>0</v>
      </c>
      <c r="Q334" s="194">
        <v>0</v>
      </c>
      <c r="R334" s="194">
        <f>Q334*H334</f>
        <v>0</v>
      </c>
      <c r="S334" s="194">
        <v>0</v>
      </c>
      <c r="T334" s="195">
        <f>S334*H334</f>
        <v>0</v>
      </c>
      <c r="U334" s="33"/>
      <c r="V334" s="33"/>
      <c r="W334" s="33"/>
      <c r="X334" s="33"/>
      <c r="Y334" s="33"/>
      <c r="Z334" s="33"/>
      <c r="AA334" s="33"/>
      <c r="AB334" s="33"/>
      <c r="AC334" s="33"/>
      <c r="AD334" s="33"/>
      <c r="AE334" s="33"/>
      <c r="AR334" s="196" t="s">
        <v>450</v>
      </c>
      <c r="AT334" s="196" t="s">
        <v>123</v>
      </c>
      <c r="AU334" s="196" t="s">
        <v>85</v>
      </c>
      <c r="AY334" s="16" t="s">
        <v>120</v>
      </c>
      <c r="BE334" s="197">
        <f>IF(N334="základní",J334,0)</f>
        <v>0</v>
      </c>
      <c r="BF334" s="197">
        <f>IF(N334="snížená",J334,0)</f>
        <v>0</v>
      </c>
      <c r="BG334" s="197">
        <f>IF(N334="zákl. přenesená",J334,0)</f>
        <v>0</v>
      </c>
      <c r="BH334" s="197">
        <f>IF(N334="sníž. přenesená",J334,0)</f>
        <v>0</v>
      </c>
      <c r="BI334" s="197">
        <f>IF(N334="nulová",J334,0)</f>
        <v>0</v>
      </c>
      <c r="BJ334" s="16" t="s">
        <v>85</v>
      </c>
      <c r="BK334" s="197">
        <f>ROUND(I334*H334,2)</f>
        <v>0</v>
      </c>
      <c r="BL334" s="16" t="s">
        <v>450</v>
      </c>
      <c r="BM334" s="196" t="s">
        <v>528</v>
      </c>
    </row>
    <row r="335" spans="1:65" s="2" customFormat="1" ht="28.8">
      <c r="A335" s="33"/>
      <c r="B335" s="34"/>
      <c r="C335" s="35"/>
      <c r="D335" s="198" t="s">
        <v>130</v>
      </c>
      <c r="E335" s="35"/>
      <c r="F335" s="199" t="s">
        <v>529</v>
      </c>
      <c r="G335" s="35"/>
      <c r="H335" s="35"/>
      <c r="I335" s="200"/>
      <c r="J335" s="35"/>
      <c r="K335" s="35"/>
      <c r="L335" s="38"/>
      <c r="M335" s="201"/>
      <c r="N335" s="202"/>
      <c r="O335" s="70"/>
      <c r="P335" s="70"/>
      <c r="Q335" s="70"/>
      <c r="R335" s="70"/>
      <c r="S335" s="70"/>
      <c r="T335" s="71"/>
      <c r="U335" s="33"/>
      <c r="V335" s="33"/>
      <c r="W335" s="33"/>
      <c r="X335" s="33"/>
      <c r="Y335" s="33"/>
      <c r="Z335" s="33"/>
      <c r="AA335" s="33"/>
      <c r="AB335" s="33"/>
      <c r="AC335" s="33"/>
      <c r="AD335" s="33"/>
      <c r="AE335" s="33"/>
      <c r="AT335" s="16" t="s">
        <v>130</v>
      </c>
      <c r="AU335" s="16" t="s">
        <v>85</v>
      </c>
    </row>
    <row r="336" spans="1:65" s="13" customFormat="1" ht="10.199999999999999">
      <c r="B336" s="203"/>
      <c r="C336" s="204"/>
      <c r="D336" s="198" t="s">
        <v>132</v>
      </c>
      <c r="E336" s="205" t="s">
        <v>1</v>
      </c>
      <c r="F336" s="206" t="s">
        <v>530</v>
      </c>
      <c r="G336" s="204"/>
      <c r="H336" s="207">
        <v>6</v>
      </c>
      <c r="I336" s="208"/>
      <c r="J336" s="204"/>
      <c r="K336" s="204"/>
      <c r="L336" s="209"/>
      <c r="M336" s="236"/>
      <c r="N336" s="237"/>
      <c r="O336" s="237"/>
      <c r="P336" s="237"/>
      <c r="Q336" s="237"/>
      <c r="R336" s="237"/>
      <c r="S336" s="237"/>
      <c r="T336" s="238"/>
      <c r="AT336" s="213" t="s">
        <v>132</v>
      </c>
      <c r="AU336" s="213" t="s">
        <v>85</v>
      </c>
      <c r="AV336" s="13" t="s">
        <v>87</v>
      </c>
      <c r="AW336" s="13" t="s">
        <v>34</v>
      </c>
      <c r="AX336" s="13" t="s">
        <v>85</v>
      </c>
      <c r="AY336" s="213" t="s">
        <v>120</v>
      </c>
    </row>
    <row r="337" spans="1:31" s="2" customFormat="1" ht="6.9" customHeight="1">
      <c r="A337" s="33"/>
      <c r="B337" s="53"/>
      <c r="C337" s="54"/>
      <c r="D337" s="54"/>
      <c r="E337" s="54"/>
      <c r="F337" s="54"/>
      <c r="G337" s="54"/>
      <c r="H337" s="54"/>
      <c r="I337" s="54"/>
      <c r="J337" s="54"/>
      <c r="K337" s="54"/>
      <c r="L337" s="38"/>
      <c r="M337" s="33"/>
      <c r="O337" s="33"/>
      <c r="P337" s="33"/>
      <c r="Q337" s="33"/>
      <c r="R337" s="33"/>
      <c r="S337" s="33"/>
      <c r="T337" s="33"/>
      <c r="U337" s="33"/>
      <c r="V337" s="33"/>
      <c r="W337" s="33"/>
      <c r="X337" s="33"/>
      <c r="Y337" s="33"/>
      <c r="Z337" s="33"/>
      <c r="AA337" s="33"/>
      <c r="AB337" s="33"/>
      <c r="AC337" s="33"/>
      <c r="AD337" s="33"/>
      <c r="AE337" s="33"/>
    </row>
  </sheetData>
  <sheetProtection algorithmName="SHA-512" hashValue="/CX4u0tk1eUHtybVkwqyFY4i86JmwuQYsItsAXhO/L2VYhou0CuW9Nifb3BXJQKateHIq6nHx6sL2sInIQA1Iw==" saltValue="bscYA5bYBrS32s5dnrolMqUwG1Plzta5WfjMTqTKFLTAQnWF66oJqan/+uUaaAal6foJ6Q1yMJ3dYsS5/gwwoQ==" spinCount="100000" sheet="1" objects="1" scenarios="1" formatColumns="0" formatRows="0" autoFilter="0"/>
  <autoFilter ref="C118:K33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3"/>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90</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94</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4" t="str">
        <f>'Rekapitulace stavby'!K6</f>
        <v>Oprava kolejí v žst. Ostrava hl.n - pravé</v>
      </c>
      <c r="F7" s="285"/>
      <c r="G7" s="285"/>
      <c r="H7" s="285"/>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6" t="s">
        <v>531</v>
      </c>
      <c r="F9" s="287"/>
      <c r="G9" s="287"/>
      <c r="H9" s="287"/>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1. 9. 2023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ROUND((SUM(BE119:BE302)),  2)</f>
        <v>0</v>
      </c>
      <c r="G33" s="33"/>
      <c r="H33" s="33"/>
      <c r="I33" s="123">
        <v>0.21</v>
      </c>
      <c r="J33" s="122">
        <f>ROUND(((SUM(BE119:BE302))*I33),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ROUND((SUM(BF119:BF302)),  2)</f>
        <v>0</v>
      </c>
      <c r="G34" s="33"/>
      <c r="H34" s="33"/>
      <c r="I34" s="123">
        <v>0.15</v>
      </c>
      <c r="J34" s="122">
        <f>ROUND(((SUM(BF119:BF302))*I34),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ROUND((SUM(BG119:BG302)),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ROUND((SUM(BH119:BH302)),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ROUND((SUM(BI119:BI302)),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1" t="str">
        <f>E7</f>
        <v>Oprava kolejí v žst. Ostrava hl.n - pravé</v>
      </c>
      <c r="F85" s="292"/>
      <c r="G85" s="292"/>
      <c r="H85" s="292"/>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2" t="str">
        <f>E9</f>
        <v>SO 02 - Oprava staniční koleje č. 248</v>
      </c>
      <c r="F87" s="293"/>
      <c r="G87" s="293"/>
      <c r="H87" s="293"/>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Ostrava</v>
      </c>
      <c r="G89" s="35"/>
      <c r="H89" s="35"/>
      <c r="I89" s="28" t="s">
        <v>22</v>
      </c>
      <c r="J89" s="65" t="str">
        <f>IF(J12="","",J12)</f>
        <v>1. 9. 2023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100</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101</v>
      </c>
    </row>
    <row r="97" spans="1:31" s="9" customFormat="1" ht="24.9" customHeight="1">
      <c r="B97" s="146"/>
      <c r="C97" s="147"/>
      <c r="D97" s="148" t="s">
        <v>102</v>
      </c>
      <c r="E97" s="149"/>
      <c r="F97" s="149"/>
      <c r="G97" s="149"/>
      <c r="H97" s="149"/>
      <c r="I97" s="149"/>
      <c r="J97" s="150">
        <f>J120</f>
        <v>0</v>
      </c>
      <c r="K97" s="147"/>
      <c r="L97" s="151"/>
    </row>
    <row r="98" spans="1:31" s="10" customFormat="1" ht="19.95" customHeight="1">
      <c r="B98" s="152"/>
      <c r="C98" s="153"/>
      <c r="D98" s="154" t="s">
        <v>103</v>
      </c>
      <c r="E98" s="155"/>
      <c r="F98" s="155"/>
      <c r="G98" s="155"/>
      <c r="H98" s="155"/>
      <c r="I98" s="155"/>
      <c r="J98" s="156">
        <f>J121</f>
        <v>0</v>
      </c>
      <c r="K98" s="153"/>
      <c r="L98" s="157"/>
    </row>
    <row r="99" spans="1:31" s="9" customFormat="1" ht="24.9" customHeight="1">
      <c r="B99" s="146"/>
      <c r="C99" s="147"/>
      <c r="D99" s="148" t="s">
        <v>104</v>
      </c>
      <c r="E99" s="149"/>
      <c r="F99" s="149"/>
      <c r="G99" s="149"/>
      <c r="H99" s="149"/>
      <c r="I99" s="149"/>
      <c r="J99" s="150">
        <f>J259</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105</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1" t="str">
        <f>E7</f>
        <v>Oprava kolejí v žst. Ostrava hl.n - pravé</v>
      </c>
      <c r="F109" s="292"/>
      <c r="G109" s="292"/>
      <c r="H109" s="292"/>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95</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62" t="str">
        <f>E9</f>
        <v>SO 02 - Oprava staniční koleje č. 248</v>
      </c>
      <c r="F111" s="293"/>
      <c r="G111" s="293"/>
      <c r="H111" s="293"/>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Ostrava</v>
      </c>
      <c r="G113" s="35"/>
      <c r="H113" s="35"/>
      <c r="I113" s="28" t="s">
        <v>22</v>
      </c>
      <c r="J113" s="65" t="str">
        <f>IF(J12="","",J12)</f>
        <v>1. 9. 2023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58"/>
      <c r="B118" s="159"/>
      <c r="C118" s="160" t="s">
        <v>106</v>
      </c>
      <c r="D118" s="161" t="s">
        <v>62</v>
      </c>
      <c r="E118" s="161" t="s">
        <v>58</v>
      </c>
      <c r="F118" s="161" t="s">
        <v>59</v>
      </c>
      <c r="G118" s="161" t="s">
        <v>107</v>
      </c>
      <c r="H118" s="161" t="s">
        <v>108</v>
      </c>
      <c r="I118" s="161" t="s">
        <v>109</v>
      </c>
      <c r="J118" s="161" t="s">
        <v>99</v>
      </c>
      <c r="K118" s="162" t="s">
        <v>110</v>
      </c>
      <c r="L118" s="163"/>
      <c r="M118" s="74" t="s">
        <v>1</v>
      </c>
      <c r="N118" s="75" t="s">
        <v>41</v>
      </c>
      <c r="O118" s="75" t="s">
        <v>111</v>
      </c>
      <c r="P118" s="75" t="s">
        <v>112</v>
      </c>
      <c r="Q118" s="75" t="s">
        <v>113</v>
      </c>
      <c r="R118" s="75" t="s">
        <v>114</v>
      </c>
      <c r="S118" s="75" t="s">
        <v>115</v>
      </c>
      <c r="T118" s="76" t="s">
        <v>116</v>
      </c>
      <c r="U118" s="158"/>
      <c r="V118" s="158"/>
      <c r="W118" s="158"/>
      <c r="X118" s="158"/>
      <c r="Y118" s="158"/>
      <c r="Z118" s="158"/>
      <c r="AA118" s="158"/>
      <c r="AB118" s="158"/>
      <c r="AC118" s="158"/>
      <c r="AD118" s="158"/>
      <c r="AE118" s="158"/>
    </row>
    <row r="119" spans="1:65" s="2" customFormat="1" ht="22.8" customHeight="1">
      <c r="A119" s="33"/>
      <c r="B119" s="34"/>
      <c r="C119" s="81" t="s">
        <v>117</v>
      </c>
      <c r="D119" s="35"/>
      <c r="E119" s="35"/>
      <c r="F119" s="35"/>
      <c r="G119" s="35"/>
      <c r="H119" s="35"/>
      <c r="I119" s="35"/>
      <c r="J119" s="164">
        <f>BK119</f>
        <v>0</v>
      </c>
      <c r="K119" s="35"/>
      <c r="L119" s="38"/>
      <c r="M119" s="77"/>
      <c r="N119" s="165"/>
      <c r="O119" s="78"/>
      <c r="P119" s="166">
        <f>P120+P259</f>
        <v>0</v>
      </c>
      <c r="Q119" s="78"/>
      <c r="R119" s="166">
        <f>R120+R259</f>
        <v>651.16641000000004</v>
      </c>
      <c r="S119" s="78"/>
      <c r="T119" s="167">
        <f>T120+T259</f>
        <v>0</v>
      </c>
      <c r="U119" s="33"/>
      <c r="V119" s="33"/>
      <c r="W119" s="33"/>
      <c r="X119" s="33"/>
      <c r="Y119" s="33"/>
      <c r="Z119" s="33"/>
      <c r="AA119" s="33"/>
      <c r="AB119" s="33"/>
      <c r="AC119" s="33"/>
      <c r="AD119" s="33"/>
      <c r="AE119" s="33"/>
      <c r="AT119" s="16" t="s">
        <v>76</v>
      </c>
      <c r="AU119" s="16" t="s">
        <v>101</v>
      </c>
      <c r="BK119" s="168">
        <f>BK120+BK259</f>
        <v>0</v>
      </c>
    </row>
    <row r="120" spans="1:65" s="12" customFormat="1" ht="25.95" customHeight="1">
      <c r="B120" s="169"/>
      <c r="C120" s="170"/>
      <c r="D120" s="171" t="s">
        <v>76</v>
      </c>
      <c r="E120" s="172" t="s">
        <v>118</v>
      </c>
      <c r="F120" s="172" t="s">
        <v>119</v>
      </c>
      <c r="G120" s="170"/>
      <c r="H120" s="170"/>
      <c r="I120" s="173"/>
      <c r="J120" s="174">
        <f>BK120</f>
        <v>0</v>
      </c>
      <c r="K120" s="170"/>
      <c r="L120" s="175"/>
      <c r="M120" s="176"/>
      <c r="N120" s="177"/>
      <c r="O120" s="177"/>
      <c r="P120" s="178">
        <f>P121</f>
        <v>0</v>
      </c>
      <c r="Q120" s="177"/>
      <c r="R120" s="178">
        <f>R121</f>
        <v>651.16641000000004</v>
      </c>
      <c r="S120" s="177"/>
      <c r="T120" s="179">
        <f>T121</f>
        <v>0</v>
      </c>
      <c r="AR120" s="180" t="s">
        <v>85</v>
      </c>
      <c r="AT120" s="181" t="s">
        <v>76</v>
      </c>
      <c r="AU120" s="181" t="s">
        <v>77</v>
      </c>
      <c r="AY120" s="180" t="s">
        <v>120</v>
      </c>
      <c r="BK120" s="182">
        <f>BK121</f>
        <v>0</v>
      </c>
    </row>
    <row r="121" spans="1:65" s="12" customFormat="1" ht="22.8" customHeight="1">
      <c r="B121" s="169"/>
      <c r="C121" s="170"/>
      <c r="D121" s="171" t="s">
        <v>76</v>
      </c>
      <c r="E121" s="183" t="s">
        <v>121</v>
      </c>
      <c r="F121" s="183" t="s">
        <v>122</v>
      </c>
      <c r="G121" s="170"/>
      <c r="H121" s="170"/>
      <c r="I121" s="173"/>
      <c r="J121" s="184">
        <f>BK121</f>
        <v>0</v>
      </c>
      <c r="K121" s="170"/>
      <c r="L121" s="175"/>
      <c r="M121" s="176"/>
      <c r="N121" s="177"/>
      <c r="O121" s="177"/>
      <c r="P121" s="178">
        <f>SUM(P122:P258)</f>
        <v>0</v>
      </c>
      <c r="Q121" s="177"/>
      <c r="R121" s="178">
        <f>SUM(R122:R258)</f>
        <v>651.16641000000004</v>
      </c>
      <c r="S121" s="177"/>
      <c r="T121" s="179">
        <f>SUM(T122:T258)</f>
        <v>0</v>
      </c>
      <c r="AR121" s="180" t="s">
        <v>85</v>
      </c>
      <c r="AT121" s="181" t="s">
        <v>76</v>
      </c>
      <c r="AU121" s="181" t="s">
        <v>85</v>
      </c>
      <c r="AY121" s="180" t="s">
        <v>120</v>
      </c>
      <c r="BK121" s="182">
        <f>SUM(BK122:BK258)</f>
        <v>0</v>
      </c>
    </row>
    <row r="122" spans="1:65" s="2" customFormat="1" ht="16.5" customHeight="1">
      <c r="A122" s="33"/>
      <c r="B122" s="34"/>
      <c r="C122" s="185" t="s">
        <v>85</v>
      </c>
      <c r="D122" s="185" t="s">
        <v>123</v>
      </c>
      <c r="E122" s="186" t="s">
        <v>124</v>
      </c>
      <c r="F122" s="187" t="s">
        <v>125</v>
      </c>
      <c r="G122" s="188" t="s">
        <v>126</v>
      </c>
      <c r="H122" s="189">
        <v>1200</v>
      </c>
      <c r="I122" s="190"/>
      <c r="J122" s="191">
        <f>ROUND(I122*H122,2)</f>
        <v>0</v>
      </c>
      <c r="K122" s="187" t="s">
        <v>127</v>
      </c>
      <c r="L122" s="38"/>
      <c r="M122" s="192" t="s">
        <v>1</v>
      </c>
      <c r="N122" s="193" t="s">
        <v>42</v>
      </c>
      <c r="O122" s="70"/>
      <c r="P122" s="194">
        <f>O122*H122</f>
        <v>0</v>
      </c>
      <c r="Q122" s="194">
        <v>0</v>
      </c>
      <c r="R122" s="194">
        <f>Q122*H122</f>
        <v>0</v>
      </c>
      <c r="S122" s="194">
        <v>0</v>
      </c>
      <c r="T122" s="195">
        <f>S122*H122</f>
        <v>0</v>
      </c>
      <c r="U122" s="33"/>
      <c r="V122" s="33"/>
      <c r="W122" s="33"/>
      <c r="X122" s="33"/>
      <c r="Y122" s="33"/>
      <c r="Z122" s="33"/>
      <c r="AA122" s="33"/>
      <c r="AB122" s="33"/>
      <c r="AC122" s="33"/>
      <c r="AD122" s="33"/>
      <c r="AE122" s="33"/>
      <c r="AR122" s="196" t="s">
        <v>128</v>
      </c>
      <c r="AT122" s="196" t="s">
        <v>123</v>
      </c>
      <c r="AU122" s="196" t="s">
        <v>87</v>
      </c>
      <c r="AY122" s="16" t="s">
        <v>120</v>
      </c>
      <c r="BE122" s="197">
        <f>IF(N122="základní",J122,0)</f>
        <v>0</v>
      </c>
      <c r="BF122" s="197">
        <f>IF(N122="snížená",J122,0)</f>
        <v>0</v>
      </c>
      <c r="BG122" s="197">
        <f>IF(N122="zákl. přenesená",J122,0)</f>
        <v>0</v>
      </c>
      <c r="BH122" s="197">
        <f>IF(N122="sníž. přenesená",J122,0)</f>
        <v>0</v>
      </c>
      <c r="BI122" s="197">
        <f>IF(N122="nulová",J122,0)</f>
        <v>0</v>
      </c>
      <c r="BJ122" s="16" t="s">
        <v>85</v>
      </c>
      <c r="BK122" s="197">
        <f>ROUND(I122*H122,2)</f>
        <v>0</v>
      </c>
      <c r="BL122" s="16" t="s">
        <v>128</v>
      </c>
      <c r="BM122" s="196" t="s">
        <v>532</v>
      </c>
    </row>
    <row r="123" spans="1:65" s="2" customFormat="1" ht="19.2">
      <c r="A123" s="33"/>
      <c r="B123" s="34"/>
      <c r="C123" s="35"/>
      <c r="D123" s="198" t="s">
        <v>130</v>
      </c>
      <c r="E123" s="35"/>
      <c r="F123" s="199" t="s">
        <v>131</v>
      </c>
      <c r="G123" s="35"/>
      <c r="H123" s="35"/>
      <c r="I123" s="200"/>
      <c r="J123" s="35"/>
      <c r="K123" s="35"/>
      <c r="L123" s="38"/>
      <c r="M123" s="201"/>
      <c r="N123" s="202"/>
      <c r="O123" s="70"/>
      <c r="P123" s="70"/>
      <c r="Q123" s="70"/>
      <c r="R123" s="70"/>
      <c r="S123" s="70"/>
      <c r="T123" s="71"/>
      <c r="U123" s="33"/>
      <c r="V123" s="33"/>
      <c r="W123" s="33"/>
      <c r="X123" s="33"/>
      <c r="Y123" s="33"/>
      <c r="Z123" s="33"/>
      <c r="AA123" s="33"/>
      <c r="AB123" s="33"/>
      <c r="AC123" s="33"/>
      <c r="AD123" s="33"/>
      <c r="AE123" s="33"/>
      <c r="AT123" s="16" t="s">
        <v>130</v>
      </c>
      <c r="AU123" s="16" t="s">
        <v>87</v>
      </c>
    </row>
    <row r="124" spans="1:65" s="13" customFormat="1" ht="10.199999999999999">
      <c r="B124" s="203"/>
      <c r="C124" s="204"/>
      <c r="D124" s="198" t="s">
        <v>132</v>
      </c>
      <c r="E124" s="205" t="s">
        <v>1</v>
      </c>
      <c r="F124" s="206" t="s">
        <v>533</v>
      </c>
      <c r="G124" s="204"/>
      <c r="H124" s="207">
        <v>1200</v>
      </c>
      <c r="I124" s="208"/>
      <c r="J124" s="204"/>
      <c r="K124" s="204"/>
      <c r="L124" s="209"/>
      <c r="M124" s="210"/>
      <c r="N124" s="211"/>
      <c r="O124" s="211"/>
      <c r="P124" s="211"/>
      <c r="Q124" s="211"/>
      <c r="R124" s="211"/>
      <c r="S124" s="211"/>
      <c r="T124" s="212"/>
      <c r="AT124" s="213" t="s">
        <v>132</v>
      </c>
      <c r="AU124" s="213" t="s">
        <v>87</v>
      </c>
      <c r="AV124" s="13" t="s">
        <v>87</v>
      </c>
      <c r="AW124" s="13" t="s">
        <v>34</v>
      </c>
      <c r="AX124" s="13" t="s">
        <v>85</v>
      </c>
      <c r="AY124" s="213" t="s">
        <v>120</v>
      </c>
    </row>
    <row r="125" spans="1:65" s="2" customFormat="1" ht="16.5" customHeight="1">
      <c r="A125" s="33"/>
      <c r="B125" s="34"/>
      <c r="C125" s="185" t="s">
        <v>87</v>
      </c>
      <c r="D125" s="185" t="s">
        <v>123</v>
      </c>
      <c r="E125" s="186" t="s">
        <v>134</v>
      </c>
      <c r="F125" s="187" t="s">
        <v>135</v>
      </c>
      <c r="G125" s="188" t="s">
        <v>126</v>
      </c>
      <c r="H125" s="189">
        <v>1500</v>
      </c>
      <c r="I125" s="190"/>
      <c r="J125" s="191">
        <f>ROUND(I125*H125,2)</f>
        <v>0</v>
      </c>
      <c r="K125" s="187" t="s">
        <v>127</v>
      </c>
      <c r="L125" s="38"/>
      <c r="M125" s="192" t="s">
        <v>1</v>
      </c>
      <c r="N125" s="193" t="s">
        <v>42</v>
      </c>
      <c r="O125" s="70"/>
      <c r="P125" s="194">
        <f>O125*H125</f>
        <v>0</v>
      </c>
      <c r="Q125" s="194">
        <v>0</v>
      </c>
      <c r="R125" s="194">
        <f>Q125*H125</f>
        <v>0</v>
      </c>
      <c r="S125" s="194">
        <v>0</v>
      </c>
      <c r="T125" s="195">
        <f>S125*H125</f>
        <v>0</v>
      </c>
      <c r="U125" s="33"/>
      <c r="V125" s="33"/>
      <c r="W125" s="33"/>
      <c r="X125" s="33"/>
      <c r="Y125" s="33"/>
      <c r="Z125" s="33"/>
      <c r="AA125" s="33"/>
      <c r="AB125" s="33"/>
      <c r="AC125" s="33"/>
      <c r="AD125" s="33"/>
      <c r="AE125" s="33"/>
      <c r="AR125" s="196" t="s">
        <v>128</v>
      </c>
      <c r="AT125" s="196" t="s">
        <v>123</v>
      </c>
      <c r="AU125" s="196" t="s">
        <v>87</v>
      </c>
      <c r="AY125" s="16" t="s">
        <v>120</v>
      </c>
      <c r="BE125" s="197">
        <f>IF(N125="základní",J125,0)</f>
        <v>0</v>
      </c>
      <c r="BF125" s="197">
        <f>IF(N125="snížená",J125,0)</f>
        <v>0</v>
      </c>
      <c r="BG125" s="197">
        <f>IF(N125="zákl. přenesená",J125,0)</f>
        <v>0</v>
      </c>
      <c r="BH125" s="197">
        <f>IF(N125="sníž. přenesená",J125,0)</f>
        <v>0</v>
      </c>
      <c r="BI125" s="197">
        <f>IF(N125="nulová",J125,0)</f>
        <v>0</v>
      </c>
      <c r="BJ125" s="16" t="s">
        <v>85</v>
      </c>
      <c r="BK125" s="197">
        <f>ROUND(I125*H125,2)</f>
        <v>0</v>
      </c>
      <c r="BL125" s="16" t="s">
        <v>128</v>
      </c>
      <c r="BM125" s="196" t="s">
        <v>534</v>
      </c>
    </row>
    <row r="126" spans="1:65" s="2" customFormat="1" ht="28.8">
      <c r="A126" s="33"/>
      <c r="B126" s="34"/>
      <c r="C126" s="35"/>
      <c r="D126" s="198" t="s">
        <v>130</v>
      </c>
      <c r="E126" s="35"/>
      <c r="F126" s="199" t="s">
        <v>137</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130</v>
      </c>
      <c r="AU126" s="16" t="s">
        <v>87</v>
      </c>
    </row>
    <row r="127" spans="1:65" s="13" customFormat="1" ht="10.199999999999999">
      <c r="B127" s="203"/>
      <c r="C127" s="204"/>
      <c r="D127" s="198" t="s">
        <v>132</v>
      </c>
      <c r="E127" s="205" t="s">
        <v>1</v>
      </c>
      <c r="F127" s="206" t="s">
        <v>535</v>
      </c>
      <c r="G127" s="204"/>
      <c r="H127" s="207">
        <v>1500</v>
      </c>
      <c r="I127" s="208"/>
      <c r="J127" s="204"/>
      <c r="K127" s="204"/>
      <c r="L127" s="209"/>
      <c r="M127" s="210"/>
      <c r="N127" s="211"/>
      <c r="O127" s="211"/>
      <c r="P127" s="211"/>
      <c r="Q127" s="211"/>
      <c r="R127" s="211"/>
      <c r="S127" s="211"/>
      <c r="T127" s="212"/>
      <c r="AT127" s="213" t="s">
        <v>132</v>
      </c>
      <c r="AU127" s="213" t="s">
        <v>87</v>
      </c>
      <c r="AV127" s="13" t="s">
        <v>87</v>
      </c>
      <c r="AW127" s="13" t="s">
        <v>34</v>
      </c>
      <c r="AX127" s="13" t="s">
        <v>85</v>
      </c>
      <c r="AY127" s="213" t="s">
        <v>120</v>
      </c>
    </row>
    <row r="128" spans="1:65" s="2" customFormat="1" ht="16.5" customHeight="1">
      <c r="A128" s="33"/>
      <c r="B128" s="34"/>
      <c r="C128" s="185" t="s">
        <v>139</v>
      </c>
      <c r="D128" s="185" t="s">
        <v>123</v>
      </c>
      <c r="E128" s="186" t="s">
        <v>189</v>
      </c>
      <c r="F128" s="187" t="s">
        <v>190</v>
      </c>
      <c r="G128" s="188" t="s">
        <v>154</v>
      </c>
      <c r="H128" s="189">
        <v>2</v>
      </c>
      <c r="I128" s="190"/>
      <c r="J128" s="191">
        <f>ROUND(I128*H128,2)</f>
        <v>0</v>
      </c>
      <c r="K128" s="187" t="s">
        <v>127</v>
      </c>
      <c r="L128" s="38"/>
      <c r="M128" s="192" t="s">
        <v>1</v>
      </c>
      <c r="N128" s="193" t="s">
        <v>42</v>
      </c>
      <c r="O128" s="70"/>
      <c r="P128" s="194">
        <f>O128*H128</f>
        <v>0</v>
      </c>
      <c r="Q128" s="194">
        <v>0</v>
      </c>
      <c r="R128" s="194">
        <f>Q128*H128</f>
        <v>0</v>
      </c>
      <c r="S128" s="194">
        <v>0</v>
      </c>
      <c r="T128" s="195">
        <f>S128*H128</f>
        <v>0</v>
      </c>
      <c r="U128" s="33"/>
      <c r="V128" s="33"/>
      <c r="W128" s="33"/>
      <c r="X128" s="33"/>
      <c r="Y128" s="33"/>
      <c r="Z128" s="33"/>
      <c r="AA128" s="33"/>
      <c r="AB128" s="33"/>
      <c r="AC128" s="33"/>
      <c r="AD128" s="33"/>
      <c r="AE128" s="33"/>
      <c r="AR128" s="196" t="s">
        <v>128</v>
      </c>
      <c r="AT128" s="196" t="s">
        <v>123</v>
      </c>
      <c r="AU128" s="196" t="s">
        <v>87</v>
      </c>
      <c r="AY128" s="16" t="s">
        <v>120</v>
      </c>
      <c r="BE128" s="197">
        <f>IF(N128="základní",J128,0)</f>
        <v>0</v>
      </c>
      <c r="BF128" s="197">
        <f>IF(N128="snížená",J128,0)</f>
        <v>0</v>
      </c>
      <c r="BG128" s="197">
        <f>IF(N128="zákl. přenesená",J128,0)</f>
        <v>0</v>
      </c>
      <c r="BH128" s="197">
        <f>IF(N128="sníž. přenesená",J128,0)</f>
        <v>0</v>
      </c>
      <c r="BI128" s="197">
        <f>IF(N128="nulová",J128,0)</f>
        <v>0</v>
      </c>
      <c r="BJ128" s="16" t="s">
        <v>85</v>
      </c>
      <c r="BK128" s="197">
        <f>ROUND(I128*H128,2)</f>
        <v>0</v>
      </c>
      <c r="BL128" s="16" t="s">
        <v>128</v>
      </c>
      <c r="BM128" s="196" t="s">
        <v>536</v>
      </c>
    </row>
    <row r="129" spans="1:65" s="2" customFormat="1" ht="57.6">
      <c r="A129" s="33"/>
      <c r="B129" s="34"/>
      <c r="C129" s="35"/>
      <c r="D129" s="198" t="s">
        <v>130</v>
      </c>
      <c r="E129" s="35"/>
      <c r="F129" s="199" t="s">
        <v>192</v>
      </c>
      <c r="G129" s="35"/>
      <c r="H129" s="35"/>
      <c r="I129" s="200"/>
      <c r="J129" s="35"/>
      <c r="K129" s="35"/>
      <c r="L129" s="38"/>
      <c r="M129" s="201"/>
      <c r="N129" s="202"/>
      <c r="O129" s="70"/>
      <c r="P129" s="70"/>
      <c r="Q129" s="70"/>
      <c r="R129" s="70"/>
      <c r="S129" s="70"/>
      <c r="T129" s="71"/>
      <c r="U129" s="33"/>
      <c r="V129" s="33"/>
      <c r="W129" s="33"/>
      <c r="X129" s="33"/>
      <c r="Y129" s="33"/>
      <c r="Z129" s="33"/>
      <c r="AA129" s="33"/>
      <c r="AB129" s="33"/>
      <c r="AC129" s="33"/>
      <c r="AD129" s="33"/>
      <c r="AE129" s="33"/>
      <c r="AT129" s="16" t="s">
        <v>130</v>
      </c>
      <c r="AU129" s="16" t="s">
        <v>87</v>
      </c>
    </row>
    <row r="130" spans="1:65" s="2" customFormat="1" ht="19.2">
      <c r="A130" s="33"/>
      <c r="B130" s="34"/>
      <c r="C130" s="35"/>
      <c r="D130" s="198" t="s">
        <v>186</v>
      </c>
      <c r="E130" s="35"/>
      <c r="F130" s="214" t="s">
        <v>187</v>
      </c>
      <c r="G130" s="35"/>
      <c r="H130" s="35"/>
      <c r="I130" s="200"/>
      <c r="J130" s="35"/>
      <c r="K130" s="35"/>
      <c r="L130" s="38"/>
      <c r="M130" s="201"/>
      <c r="N130" s="202"/>
      <c r="O130" s="70"/>
      <c r="P130" s="70"/>
      <c r="Q130" s="70"/>
      <c r="R130" s="70"/>
      <c r="S130" s="70"/>
      <c r="T130" s="71"/>
      <c r="U130" s="33"/>
      <c r="V130" s="33"/>
      <c r="W130" s="33"/>
      <c r="X130" s="33"/>
      <c r="Y130" s="33"/>
      <c r="Z130" s="33"/>
      <c r="AA130" s="33"/>
      <c r="AB130" s="33"/>
      <c r="AC130" s="33"/>
      <c r="AD130" s="33"/>
      <c r="AE130" s="33"/>
      <c r="AT130" s="16" t="s">
        <v>186</v>
      </c>
      <c r="AU130" s="16" t="s">
        <v>87</v>
      </c>
    </row>
    <row r="131" spans="1:65" s="2" customFormat="1" ht="16.5" customHeight="1">
      <c r="A131" s="33"/>
      <c r="B131" s="34"/>
      <c r="C131" s="185" t="s">
        <v>128</v>
      </c>
      <c r="D131" s="185" t="s">
        <v>123</v>
      </c>
      <c r="E131" s="186" t="s">
        <v>537</v>
      </c>
      <c r="F131" s="187" t="s">
        <v>538</v>
      </c>
      <c r="G131" s="188" t="s">
        <v>154</v>
      </c>
      <c r="H131" s="189">
        <v>1</v>
      </c>
      <c r="I131" s="190"/>
      <c r="J131" s="191">
        <f>ROUND(I131*H131,2)</f>
        <v>0</v>
      </c>
      <c r="K131" s="187" t="s">
        <v>127</v>
      </c>
      <c r="L131" s="38"/>
      <c r="M131" s="192" t="s">
        <v>1</v>
      </c>
      <c r="N131" s="193" t="s">
        <v>42</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128</v>
      </c>
      <c r="AT131" s="196" t="s">
        <v>123</v>
      </c>
      <c r="AU131" s="196" t="s">
        <v>87</v>
      </c>
      <c r="AY131" s="16" t="s">
        <v>120</v>
      </c>
      <c r="BE131" s="197">
        <f>IF(N131="základní",J131,0)</f>
        <v>0</v>
      </c>
      <c r="BF131" s="197">
        <f>IF(N131="snížená",J131,0)</f>
        <v>0</v>
      </c>
      <c r="BG131" s="197">
        <f>IF(N131="zákl. přenesená",J131,0)</f>
        <v>0</v>
      </c>
      <c r="BH131" s="197">
        <f>IF(N131="sníž. přenesená",J131,0)</f>
        <v>0</v>
      </c>
      <c r="BI131" s="197">
        <f>IF(N131="nulová",J131,0)</f>
        <v>0</v>
      </c>
      <c r="BJ131" s="16" t="s">
        <v>85</v>
      </c>
      <c r="BK131" s="197">
        <f>ROUND(I131*H131,2)</f>
        <v>0</v>
      </c>
      <c r="BL131" s="16" t="s">
        <v>128</v>
      </c>
      <c r="BM131" s="196" t="s">
        <v>539</v>
      </c>
    </row>
    <row r="132" spans="1:65" s="2" customFormat="1" ht="19.2">
      <c r="A132" s="33"/>
      <c r="B132" s="34"/>
      <c r="C132" s="35"/>
      <c r="D132" s="198" t="s">
        <v>130</v>
      </c>
      <c r="E132" s="35"/>
      <c r="F132" s="199" t="s">
        <v>540</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130</v>
      </c>
      <c r="AU132" s="16" t="s">
        <v>87</v>
      </c>
    </row>
    <row r="133" spans="1:65" s="2" customFormat="1" ht="24.15" customHeight="1">
      <c r="A133" s="33"/>
      <c r="B133" s="34"/>
      <c r="C133" s="185" t="s">
        <v>121</v>
      </c>
      <c r="D133" s="185" t="s">
        <v>123</v>
      </c>
      <c r="E133" s="186" t="s">
        <v>194</v>
      </c>
      <c r="F133" s="187" t="s">
        <v>195</v>
      </c>
      <c r="G133" s="188" t="s">
        <v>154</v>
      </c>
      <c r="H133" s="189">
        <v>4</v>
      </c>
      <c r="I133" s="190"/>
      <c r="J133" s="191">
        <f>ROUND(I133*H133,2)</f>
        <v>0</v>
      </c>
      <c r="K133" s="187" t="s">
        <v>127</v>
      </c>
      <c r="L133" s="38"/>
      <c r="M133" s="192" t="s">
        <v>1</v>
      </c>
      <c r="N133" s="193" t="s">
        <v>42</v>
      </c>
      <c r="O133" s="70"/>
      <c r="P133" s="194">
        <f>O133*H133</f>
        <v>0</v>
      </c>
      <c r="Q133" s="194">
        <v>0</v>
      </c>
      <c r="R133" s="194">
        <f>Q133*H133</f>
        <v>0</v>
      </c>
      <c r="S133" s="194">
        <v>0</v>
      </c>
      <c r="T133" s="195">
        <f>S133*H133</f>
        <v>0</v>
      </c>
      <c r="U133" s="33"/>
      <c r="V133" s="33"/>
      <c r="W133" s="33"/>
      <c r="X133" s="33"/>
      <c r="Y133" s="33"/>
      <c r="Z133" s="33"/>
      <c r="AA133" s="33"/>
      <c r="AB133" s="33"/>
      <c r="AC133" s="33"/>
      <c r="AD133" s="33"/>
      <c r="AE133" s="33"/>
      <c r="AR133" s="196" t="s">
        <v>128</v>
      </c>
      <c r="AT133" s="196" t="s">
        <v>123</v>
      </c>
      <c r="AU133" s="196" t="s">
        <v>87</v>
      </c>
      <c r="AY133" s="16" t="s">
        <v>120</v>
      </c>
      <c r="BE133" s="197">
        <f>IF(N133="základní",J133,0)</f>
        <v>0</v>
      </c>
      <c r="BF133" s="197">
        <f>IF(N133="snížená",J133,0)</f>
        <v>0</v>
      </c>
      <c r="BG133" s="197">
        <f>IF(N133="zákl. přenesená",J133,0)</f>
        <v>0</v>
      </c>
      <c r="BH133" s="197">
        <f>IF(N133="sníž. přenesená",J133,0)</f>
        <v>0</v>
      </c>
      <c r="BI133" s="197">
        <f>IF(N133="nulová",J133,0)</f>
        <v>0</v>
      </c>
      <c r="BJ133" s="16" t="s">
        <v>85</v>
      </c>
      <c r="BK133" s="197">
        <f>ROUND(I133*H133,2)</f>
        <v>0</v>
      </c>
      <c r="BL133" s="16" t="s">
        <v>128</v>
      </c>
      <c r="BM133" s="196" t="s">
        <v>541</v>
      </c>
    </row>
    <row r="134" spans="1:65" s="2" customFormat="1" ht="19.2">
      <c r="A134" s="33"/>
      <c r="B134" s="34"/>
      <c r="C134" s="35"/>
      <c r="D134" s="198" t="s">
        <v>130</v>
      </c>
      <c r="E134" s="35"/>
      <c r="F134" s="199" t="s">
        <v>197</v>
      </c>
      <c r="G134" s="35"/>
      <c r="H134" s="35"/>
      <c r="I134" s="200"/>
      <c r="J134" s="35"/>
      <c r="K134" s="35"/>
      <c r="L134" s="38"/>
      <c r="M134" s="201"/>
      <c r="N134" s="202"/>
      <c r="O134" s="70"/>
      <c r="P134" s="70"/>
      <c r="Q134" s="70"/>
      <c r="R134" s="70"/>
      <c r="S134" s="70"/>
      <c r="T134" s="71"/>
      <c r="U134" s="33"/>
      <c r="V134" s="33"/>
      <c r="W134" s="33"/>
      <c r="X134" s="33"/>
      <c r="Y134" s="33"/>
      <c r="Z134" s="33"/>
      <c r="AA134" s="33"/>
      <c r="AB134" s="33"/>
      <c r="AC134" s="33"/>
      <c r="AD134" s="33"/>
      <c r="AE134" s="33"/>
      <c r="AT134" s="16" t="s">
        <v>130</v>
      </c>
      <c r="AU134" s="16" t="s">
        <v>87</v>
      </c>
    </row>
    <row r="135" spans="1:65" s="2" customFormat="1" ht="16.5" customHeight="1">
      <c r="A135" s="33"/>
      <c r="B135" s="34"/>
      <c r="C135" s="185" t="s">
        <v>156</v>
      </c>
      <c r="D135" s="185" t="s">
        <v>123</v>
      </c>
      <c r="E135" s="186" t="s">
        <v>199</v>
      </c>
      <c r="F135" s="187" t="s">
        <v>200</v>
      </c>
      <c r="G135" s="188" t="s">
        <v>154</v>
      </c>
      <c r="H135" s="189">
        <v>4</v>
      </c>
      <c r="I135" s="190"/>
      <c r="J135" s="191">
        <f>ROUND(I135*H135,2)</f>
        <v>0</v>
      </c>
      <c r="K135" s="187" t="s">
        <v>127</v>
      </c>
      <c r="L135" s="38"/>
      <c r="M135" s="192" t="s">
        <v>1</v>
      </c>
      <c r="N135" s="193" t="s">
        <v>42</v>
      </c>
      <c r="O135" s="70"/>
      <c r="P135" s="194">
        <f>O135*H135</f>
        <v>0</v>
      </c>
      <c r="Q135" s="194">
        <v>0</v>
      </c>
      <c r="R135" s="194">
        <f>Q135*H135</f>
        <v>0</v>
      </c>
      <c r="S135" s="194">
        <v>0</v>
      </c>
      <c r="T135" s="195">
        <f>S135*H135</f>
        <v>0</v>
      </c>
      <c r="U135" s="33"/>
      <c r="V135" s="33"/>
      <c r="W135" s="33"/>
      <c r="X135" s="33"/>
      <c r="Y135" s="33"/>
      <c r="Z135" s="33"/>
      <c r="AA135" s="33"/>
      <c r="AB135" s="33"/>
      <c r="AC135" s="33"/>
      <c r="AD135" s="33"/>
      <c r="AE135" s="33"/>
      <c r="AR135" s="196" t="s">
        <v>128</v>
      </c>
      <c r="AT135" s="196" t="s">
        <v>123</v>
      </c>
      <c r="AU135" s="196" t="s">
        <v>87</v>
      </c>
      <c r="AY135" s="16" t="s">
        <v>120</v>
      </c>
      <c r="BE135" s="197">
        <f>IF(N135="základní",J135,0)</f>
        <v>0</v>
      </c>
      <c r="BF135" s="197">
        <f>IF(N135="snížená",J135,0)</f>
        <v>0</v>
      </c>
      <c r="BG135" s="197">
        <f>IF(N135="zákl. přenesená",J135,0)</f>
        <v>0</v>
      </c>
      <c r="BH135" s="197">
        <f>IF(N135="sníž. přenesená",J135,0)</f>
        <v>0</v>
      </c>
      <c r="BI135" s="197">
        <f>IF(N135="nulová",J135,0)</f>
        <v>0</v>
      </c>
      <c r="BJ135" s="16" t="s">
        <v>85</v>
      </c>
      <c r="BK135" s="197">
        <f>ROUND(I135*H135,2)</f>
        <v>0</v>
      </c>
      <c r="BL135" s="16" t="s">
        <v>128</v>
      </c>
      <c r="BM135" s="196" t="s">
        <v>542</v>
      </c>
    </row>
    <row r="136" spans="1:65" s="2" customFormat="1" ht="10.199999999999999">
      <c r="A136" s="33"/>
      <c r="B136" s="34"/>
      <c r="C136" s="35"/>
      <c r="D136" s="198" t="s">
        <v>130</v>
      </c>
      <c r="E136" s="35"/>
      <c r="F136" s="199" t="s">
        <v>200</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130</v>
      </c>
      <c r="AU136" s="16" t="s">
        <v>87</v>
      </c>
    </row>
    <row r="137" spans="1:65" s="2" customFormat="1" ht="16.5" customHeight="1">
      <c r="A137" s="33"/>
      <c r="B137" s="34"/>
      <c r="C137" s="185" t="s">
        <v>163</v>
      </c>
      <c r="D137" s="185" t="s">
        <v>123</v>
      </c>
      <c r="E137" s="186" t="s">
        <v>273</v>
      </c>
      <c r="F137" s="187" t="s">
        <v>274</v>
      </c>
      <c r="G137" s="188" t="s">
        <v>142</v>
      </c>
      <c r="H137" s="189">
        <v>4</v>
      </c>
      <c r="I137" s="190"/>
      <c r="J137" s="191">
        <f>ROUND(I137*H137,2)</f>
        <v>0</v>
      </c>
      <c r="K137" s="187" t="s">
        <v>127</v>
      </c>
      <c r="L137" s="38"/>
      <c r="M137" s="192" t="s">
        <v>1</v>
      </c>
      <c r="N137" s="193" t="s">
        <v>42</v>
      </c>
      <c r="O137" s="70"/>
      <c r="P137" s="194">
        <f>O137*H137</f>
        <v>0</v>
      </c>
      <c r="Q137" s="194">
        <v>0</v>
      </c>
      <c r="R137" s="194">
        <f>Q137*H137</f>
        <v>0</v>
      </c>
      <c r="S137" s="194">
        <v>0</v>
      </c>
      <c r="T137" s="195">
        <f>S137*H137</f>
        <v>0</v>
      </c>
      <c r="U137" s="33"/>
      <c r="V137" s="33"/>
      <c r="W137" s="33"/>
      <c r="X137" s="33"/>
      <c r="Y137" s="33"/>
      <c r="Z137" s="33"/>
      <c r="AA137" s="33"/>
      <c r="AB137" s="33"/>
      <c r="AC137" s="33"/>
      <c r="AD137" s="33"/>
      <c r="AE137" s="33"/>
      <c r="AR137" s="196" t="s">
        <v>128</v>
      </c>
      <c r="AT137" s="196" t="s">
        <v>123</v>
      </c>
      <c r="AU137" s="196" t="s">
        <v>87</v>
      </c>
      <c r="AY137" s="16" t="s">
        <v>120</v>
      </c>
      <c r="BE137" s="197">
        <f>IF(N137="základní",J137,0)</f>
        <v>0</v>
      </c>
      <c r="BF137" s="197">
        <f>IF(N137="snížená",J137,0)</f>
        <v>0</v>
      </c>
      <c r="BG137" s="197">
        <f>IF(N137="zákl. přenesená",J137,0)</f>
        <v>0</v>
      </c>
      <c r="BH137" s="197">
        <f>IF(N137="sníž. přenesená",J137,0)</f>
        <v>0</v>
      </c>
      <c r="BI137" s="197">
        <f>IF(N137="nulová",J137,0)</f>
        <v>0</v>
      </c>
      <c r="BJ137" s="16" t="s">
        <v>85</v>
      </c>
      <c r="BK137" s="197">
        <f>ROUND(I137*H137,2)</f>
        <v>0</v>
      </c>
      <c r="BL137" s="16" t="s">
        <v>128</v>
      </c>
      <c r="BM137" s="196" t="s">
        <v>543</v>
      </c>
    </row>
    <row r="138" spans="1:65" s="2" customFormat="1" ht="28.8">
      <c r="A138" s="33"/>
      <c r="B138" s="34"/>
      <c r="C138" s="35"/>
      <c r="D138" s="198" t="s">
        <v>130</v>
      </c>
      <c r="E138" s="35"/>
      <c r="F138" s="199" t="s">
        <v>276</v>
      </c>
      <c r="G138" s="35"/>
      <c r="H138" s="35"/>
      <c r="I138" s="200"/>
      <c r="J138" s="35"/>
      <c r="K138" s="35"/>
      <c r="L138" s="38"/>
      <c r="M138" s="201"/>
      <c r="N138" s="202"/>
      <c r="O138" s="70"/>
      <c r="P138" s="70"/>
      <c r="Q138" s="70"/>
      <c r="R138" s="70"/>
      <c r="S138" s="70"/>
      <c r="T138" s="71"/>
      <c r="U138" s="33"/>
      <c r="V138" s="33"/>
      <c r="W138" s="33"/>
      <c r="X138" s="33"/>
      <c r="Y138" s="33"/>
      <c r="Z138" s="33"/>
      <c r="AA138" s="33"/>
      <c r="AB138" s="33"/>
      <c r="AC138" s="33"/>
      <c r="AD138" s="33"/>
      <c r="AE138" s="33"/>
      <c r="AT138" s="16" t="s">
        <v>130</v>
      </c>
      <c r="AU138" s="16" t="s">
        <v>87</v>
      </c>
    </row>
    <row r="139" spans="1:65" s="2" customFormat="1" ht="16.5" customHeight="1">
      <c r="A139" s="33"/>
      <c r="B139" s="34"/>
      <c r="C139" s="185" t="s">
        <v>169</v>
      </c>
      <c r="D139" s="185" t="s">
        <v>123</v>
      </c>
      <c r="E139" s="186" t="s">
        <v>256</v>
      </c>
      <c r="F139" s="187" t="s">
        <v>257</v>
      </c>
      <c r="G139" s="188" t="s">
        <v>142</v>
      </c>
      <c r="H139" s="189">
        <v>82</v>
      </c>
      <c r="I139" s="190"/>
      <c r="J139" s="191">
        <f>ROUND(I139*H139,2)</f>
        <v>0</v>
      </c>
      <c r="K139" s="187" t="s">
        <v>127</v>
      </c>
      <c r="L139" s="38"/>
      <c r="M139" s="192" t="s">
        <v>1</v>
      </c>
      <c r="N139" s="193" t="s">
        <v>42</v>
      </c>
      <c r="O139" s="70"/>
      <c r="P139" s="194">
        <f>O139*H139</f>
        <v>0</v>
      </c>
      <c r="Q139" s="194">
        <v>0</v>
      </c>
      <c r="R139" s="194">
        <f>Q139*H139</f>
        <v>0</v>
      </c>
      <c r="S139" s="194">
        <v>0</v>
      </c>
      <c r="T139" s="195">
        <f>S139*H139</f>
        <v>0</v>
      </c>
      <c r="U139" s="33"/>
      <c r="V139" s="33"/>
      <c r="W139" s="33"/>
      <c r="X139" s="33"/>
      <c r="Y139" s="33"/>
      <c r="Z139" s="33"/>
      <c r="AA139" s="33"/>
      <c r="AB139" s="33"/>
      <c r="AC139" s="33"/>
      <c r="AD139" s="33"/>
      <c r="AE139" s="33"/>
      <c r="AR139" s="196" t="s">
        <v>128</v>
      </c>
      <c r="AT139" s="196" t="s">
        <v>123</v>
      </c>
      <c r="AU139" s="196" t="s">
        <v>87</v>
      </c>
      <c r="AY139" s="16" t="s">
        <v>120</v>
      </c>
      <c r="BE139" s="197">
        <f>IF(N139="základní",J139,0)</f>
        <v>0</v>
      </c>
      <c r="BF139" s="197">
        <f>IF(N139="snížená",J139,0)</f>
        <v>0</v>
      </c>
      <c r="BG139" s="197">
        <f>IF(N139="zákl. přenesená",J139,0)</f>
        <v>0</v>
      </c>
      <c r="BH139" s="197">
        <f>IF(N139="sníž. přenesená",J139,0)</f>
        <v>0</v>
      </c>
      <c r="BI139" s="197">
        <f>IF(N139="nulová",J139,0)</f>
        <v>0</v>
      </c>
      <c r="BJ139" s="16" t="s">
        <v>85</v>
      </c>
      <c r="BK139" s="197">
        <f>ROUND(I139*H139,2)</f>
        <v>0</v>
      </c>
      <c r="BL139" s="16" t="s">
        <v>128</v>
      </c>
      <c r="BM139" s="196" t="s">
        <v>544</v>
      </c>
    </row>
    <row r="140" spans="1:65" s="2" customFormat="1" ht="38.4">
      <c r="A140" s="33"/>
      <c r="B140" s="34"/>
      <c r="C140" s="35"/>
      <c r="D140" s="198" t="s">
        <v>130</v>
      </c>
      <c r="E140" s="35"/>
      <c r="F140" s="199" t="s">
        <v>259</v>
      </c>
      <c r="G140" s="35"/>
      <c r="H140" s="35"/>
      <c r="I140" s="200"/>
      <c r="J140" s="35"/>
      <c r="K140" s="35"/>
      <c r="L140" s="38"/>
      <c r="M140" s="201"/>
      <c r="N140" s="202"/>
      <c r="O140" s="70"/>
      <c r="P140" s="70"/>
      <c r="Q140" s="70"/>
      <c r="R140" s="70"/>
      <c r="S140" s="70"/>
      <c r="T140" s="71"/>
      <c r="U140" s="33"/>
      <c r="V140" s="33"/>
      <c r="W140" s="33"/>
      <c r="X140" s="33"/>
      <c r="Y140" s="33"/>
      <c r="Z140" s="33"/>
      <c r="AA140" s="33"/>
      <c r="AB140" s="33"/>
      <c r="AC140" s="33"/>
      <c r="AD140" s="33"/>
      <c r="AE140" s="33"/>
      <c r="AT140" s="16" t="s">
        <v>130</v>
      </c>
      <c r="AU140" s="16" t="s">
        <v>87</v>
      </c>
    </row>
    <row r="141" spans="1:65" s="13" customFormat="1" ht="10.199999999999999">
      <c r="B141" s="203"/>
      <c r="C141" s="204"/>
      <c r="D141" s="198" t="s">
        <v>132</v>
      </c>
      <c r="E141" s="205" t="s">
        <v>1</v>
      </c>
      <c r="F141" s="206" t="s">
        <v>545</v>
      </c>
      <c r="G141" s="204"/>
      <c r="H141" s="207">
        <v>82</v>
      </c>
      <c r="I141" s="208"/>
      <c r="J141" s="204"/>
      <c r="K141" s="204"/>
      <c r="L141" s="209"/>
      <c r="M141" s="210"/>
      <c r="N141" s="211"/>
      <c r="O141" s="211"/>
      <c r="P141" s="211"/>
      <c r="Q141" s="211"/>
      <c r="R141" s="211"/>
      <c r="S141" s="211"/>
      <c r="T141" s="212"/>
      <c r="AT141" s="213" t="s">
        <v>132</v>
      </c>
      <c r="AU141" s="213" t="s">
        <v>87</v>
      </c>
      <c r="AV141" s="13" t="s">
        <v>87</v>
      </c>
      <c r="AW141" s="13" t="s">
        <v>34</v>
      </c>
      <c r="AX141" s="13" t="s">
        <v>85</v>
      </c>
      <c r="AY141" s="213" t="s">
        <v>120</v>
      </c>
    </row>
    <row r="142" spans="1:65" s="2" customFormat="1" ht="16.5" customHeight="1">
      <c r="A142" s="33"/>
      <c r="B142" s="34"/>
      <c r="C142" s="185" t="s">
        <v>176</v>
      </c>
      <c r="D142" s="185" t="s">
        <v>123</v>
      </c>
      <c r="E142" s="186" t="s">
        <v>140</v>
      </c>
      <c r="F142" s="187" t="s">
        <v>141</v>
      </c>
      <c r="G142" s="188" t="s">
        <v>142</v>
      </c>
      <c r="H142" s="189">
        <v>270</v>
      </c>
      <c r="I142" s="190"/>
      <c r="J142" s="191">
        <f>ROUND(I142*H142,2)</f>
        <v>0</v>
      </c>
      <c r="K142" s="187" t="s">
        <v>127</v>
      </c>
      <c r="L142" s="38"/>
      <c r="M142" s="192" t="s">
        <v>1</v>
      </c>
      <c r="N142" s="193" t="s">
        <v>42</v>
      </c>
      <c r="O142" s="70"/>
      <c r="P142" s="194">
        <f>O142*H142</f>
        <v>0</v>
      </c>
      <c r="Q142" s="194">
        <v>0</v>
      </c>
      <c r="R142" s="194">
        <f>Q142*H142</f>
        <v>0</v>
      </c>
      <c r="S142" s="194">
        <v>0</v>
      </c>
      <c r="T142" s="195">
        <f>S142*H142</f>
        <v>0</v>
      </c>
      <c r="U142" s="33"/>
      <c r="V142" s="33"/>
      <c r="W142" s="33"/>
      <c r="X142" s="33"/>
      <c r="Y142" s="33"/>
      <c r="Z142" s="33"/>
      <c r="AA142" s="33"/>
      <c r="AB142" s="33"/>
      <c r="AC142" s="33"/>
      <c r="AD142" s="33"/>
      <c r="AE142" s="33"/>
      <c r="AR142" s="196" t="s">
        <v>128</v>
      </c>
      <c r="AT142" s="196" t="s">
        <v>123</v>
      </c>
      <c r="AU142" s="196" t="s">
        <v>87</v>
      </c>
      <c r="AY142" s="16" t="s">
        <v>120</v>
      </c>
      <c r="BE142" s="197">
        <f>IF(N142="základní",J142,0)</f>
        <v>0</v>
      </c>
      <c r="BF142" s="197">
        <f>IF(N142="snížená",J142,0)</f>
        <v>0</v>
      </c>
      <c r="BG142" s="197">
        <f>IF(N142="zákl. přenesená",J142,0)</f>
        <v>0</v>
      </c>
      <c r="BH142" s="197">
        <f>IF(N142="sníž. přenesená",J142,0)</f>
        <v>0</v>
      </c>
      <c r="BI142" s="197">
        <f>IF(N142="nulová",J142,0)</f>
        <v>0</v>
      </c>
      <c r="BJ142" s="16" t="s">
        <v>85</v>
      </c>
      <c r="BK142" s="197">
        <f>ROUND(I142*H142,2)</f>
        <v>0</v>
      </c>
      <c r="BL142" s="16" t="s">
        <v>128</v>
      </c>
      <c r="BM142" s="196" t="s">
        <v>546</v>
      </c>
    </row>
    <row r="143" spans="1:65" s="2" customFormat="1" ht="38.4">
      <c r="A143" s="33"/>
      <c r="B143" s="34"/>
      <c r="C143" s="35"/>
      <c r="D143" s="198" t="s">
        <v>130</v>
      </c>
      <c r="E143" s="35"/>
      <c r="F143" s="199" t="s">
        <v>144</v>
      </c>
      <c r="G143" s="35"/>
      <c r="H143" s="35"/>
      <c r="I143" s="200"/>
      <c r="J143" s="35"/>
      <c r="K143" s="35"/>
      <c r="L143" s="38"/>
      <c r="M143" s="201"/>
      <c r="N143" s="202"/>
      <c r="O143" s="70"/>
      <c r="P143" s="70"/>
      <c r="Q143" s="70"/>
      <c r="R143" s="70"/>
      <c r="S143" s="70"/>
      <c r="T143" s="71"/>
      <c r="U143" s="33"/>
      <c r="V143" s="33"/>
      <c r="W143" s="33"/>
      <c r="X143" s="33"/>
      <c r="Y143" s="33"/>
      <c r="Z143" s="33"/>
      <c r="AA143" s="33"/>
      <c r="AB143" s="33"/>
      <c r="AC143" s="33"/>
      <c r="AD143" s="33"/>
      <c r="AE143" s="33"/>
      <c r="AT143" s="16" t="s">
        <v>130</v>
      </c>
      <c r="AU143" s="16" t="s">
        <v>87</v>
      </c>
    </row>
    <row r="144" spans="1:65" s="13" customFormat="1" ht="10.199999999999999">
      <c r="B144" s="203"/>
      <c r="C144" s="204"/>
      <c r="D144" s="198" t="s">
        <v>132</v>
      </c>
      <c r="E144" s="205" t="s">
        <v>1</v>
      </c>
      <c r="F144" s="206" t="s">
        <v>547</v>
      </c>
      <c r="G144" s="204"/>
      <c r="H144" s="207">
        <v>270</v>
      </c>
      <c r="I144" s="208"/>
      <c r="J144" s="204"/>
      <c r="K144" s="204"/>
      <c r="L144" s="209"/>
      <c r="M144" s="210"/>
      <c r="N144" s="211"/>
      <c r="O144" s="211"/>
      <c r="P144" s="211"/>
      <c r="Q144" s="211"/>
      <c r="R144" s="211"/>
      <c r="S144" s="211"/>
      <c r="T144" s="212"/>
      <c r="AT144" s="213" t="s">
        <v>132</v>
      </c>
      <c r="AU144" s="213" t="s">
        <v>87</v>
      </c>
      <c r="AV144" s="13" t="s">
        <v>87</v>
      </c>
      <c r="AW144" s="13" t="s">
        <v>34</v>
      </c>
      <c r="AX144" s="13" t="s">
        <v>85</v>
      </c>
      <c r="AY144" s="213" t="s">
        <v>120</v>
      </c>
    </row>
    <row r="145" spans="1:65" s="2" customFormat="1" ht="16.5" customHeight="1">
      <c r="A145" s="33"/>
      <c r="B145" s="34"/>
      <c r="C145" s="185" t="s">
        <v>181</v>
      </c>
      <c r="D145" s="185" t="s">
        <v>123</v>
      </c>
      <c r="E145" s="186" t="s">
        <v>157</v>
      </c>
      <c r="F145" s="187" t="s">
        <v>158</v>
      </c>
      <c r="G145" s="188" t="s">
        <v>159</v>
      </c>
      <c r="H145" s="189">
        <v>400</v>
      </c>
      <c r="I145" s="190"/>
      <c r="J145" s="191">
        <f>ROUND(I145*H145,2)</f>
        <v>0</v>
      </c>
      <c r="K145" s="187" t="s">
        <v>127</v>
      </c>
      <c r="L145" s="38"/>
      <c r="M145" s="192" t="s">
        <v>1</v>
      </c>
      <c r="N145" s="193" t="s">
        <v>42</v>
      </c>
      <c r="O145" s="70"/>
      <c r="P145" s="194">
        <f>O145*H145</f>
        <v>0</v>
      </c>
      <c r="Q145" s="194">
        <v>0</v>
      </c>
      <c r="R145" s="194">
        <f>Q145*H145</f>
        <v>0</v>
      </c>
      <c r="S145" s="194">
        <v>0</v>
      </c>
      <c r="T145" s="195">
        <f>S145*H145</f>
        <v>0</v>
      </c>
      <c r="U145" s="33"/>
      <c r="V145" s="33"/>
      <c r="W145" s="33"/>
      <c r="X145" s="33"/>
      <c r="Y145" s="33"/>
      <c r="Z145" s="33"/>
      <c r="AA145" s="33"/>
      <c r="AB145" s="33"/>
      <c r="AC145" s="33"/>
      <c r="AD145" s="33"/>
      <c r="AE145" s="33"/>
      <c r="AR145" s="196" t="s">
        <v>128</v>
      </c>
      <c r="AT145" s="196" t="s">
        <v>123</v>
      </c>
      <c r="AU145" s="196" t="s">
        <v>87</v>
      </c>
      <c r="AY145" s="16" t="s">
        <v>120</v>
      </c>
      <c r="BE145" s="197">
        <f>IF(N145="základní",J145,0)</f>
        <v>0</v>
      </c>
      <c r="BF145" s="197">
        <f>IF(N145="snížená",J145,0)</f>
        <v>0</v>
      </c>
      <c r="BG145" s="197">
        <f>IF(N145="zákl. přenesená",J145,0)</f>
        <v>0</v>
      </c>
      <c r="BH145" s="197">
        <f>IF(N145="sníž. přenesená",J145,0)</f>
        <v>0</v>
      </c>
      <c r="BI145" s="197">
        <f>IF(N145="nulová",J145,0)</f>
        <v>0</v>
      </c>
      <c r="BJ145" s="16" t="s">
        <v>85</v>
      </c>
      <c r="BK145" s="197">
        <f>ROUND(I145*H145,2)</f>
        <v>0</v>
      </c>
      <c r="BL145" s="16" t="s">
        <v>128</v>
      </c>
      <c r="BM145" s="196" t="s">
        <v>548</v>
      </c>
    </row>
    <row r="146" spans="1:65" s="2" customFormat="1" ht="28.8">
      <c r="A146" s="33"/>
      <c r="B146" s="34"/>
      <c r="C146" s="35"/>
      <c r="D146" s="198" t="s">
        <v>130</v>
      </c>
      <c r="E146" s="35"/>
      <c r="F146" s="199" t="s">
        <v>161</v>
      </c>
      <c r="G146" s="35"/>
      <c r="H146" s="35"/>
      <c r="I146" s="200"/>
      <c r="J146" s="35"/>
      <c r="K146" s="35"/>
      <c r="L146" s="38"/>
      <c r="M146" s="201"/>
      <c r="N146" s="202"/>
      <c r="O146" s="70"/>
      <c r="P146" s="70"/>
      <c r="Q146" s="70"/>
      <c r="R146" s="70"/>
      <c r="S146" s="70"/>
      <c r="T146" s="71"/>
      <c r="U146" s="33"/>
      <c r="V146" s="33"/>
      <c r="W146" s="33"/>
      <c r="X146" s="33"/>
      <c r="Y146" s="33"/>
      <c r="Z146" s="33"/>
      <c r="AA146" s="33"/>
      <c r="AB146" s="33"/>
      <c r="AC146" s="33"/>
      <c r="AD146" s="33"/>
      <c r="AE146" s="33"/>
      <c r="AT146" s="16" t="s">
        <v>130</v>
      </c>
      <c r="AU146" s="16" t="s">
        <v>87</v>
      </c>
    </row>
    <row r="147" spans="1:65" s="13" customFormat="1" ht="10.199999999999999">
      <c r="B147" s="203"/>
      <c r="C147" s="204"/>
      <c r="D147" s="198" t="s">
        <v>132</v>
      </c>
      <c r="E147" s="205" t="s">
        <v>1</v>
      </c>
      <c r="F147" s="206" t="s">
        <v>549</v>
      </c>
      <c r="G147" s="204"/>
      <c r="H147" s="207">
        <v>400</v>
      </c>
      <c r="I147" s="208"/>
      <c r="J147" s="204"/>
      <c r="K147" s="204"/>
      <c r="L147" s="209"/>
      <c r="M147" s="210"/>
      <c r="N147" s="211"/>
      <c r="O147" s="211"/>
      <c r="P147" s="211"/>
      <c r="Q147" s="211"/>
      <c r="R147" s="211"/>
      <c r="S147" s="211"/>
      <c r="T147" s="212"/>
      <c r="AT147" s="213" t="s">
        <v>132</v>
      </c>
      <c r="AU147" s="213" t="s">
        <v>87</v>
      </c>
      <c r="AV147" s="13" t="s">
        <v>87</v>
      </c>
      <c r="AW147" s="13" t="s">
        <v>34</v>
      </c>
      <c r="AX147" s="13" t="s">
        <v>85</v>
      </c>
      <c r="AY147" s="213" t="s">
        <v>120</v>
      </c>
    </row>
    <row r="148" spans="1:65" s="2" customFormat="1" ht="16.5" customHeight="1">
      <c r="A148" s="33"/>
      <c r="B148" s="34"/>
      <c r="C148" s="185" t="s">
        <v>188</v>
      </c>
      <c r="D148" s="185" t="s">
        <v>123</v>
      </c>
      <c r="E148" s="186" t="s">
        <v>164</v>
      </c>
      <c r="F148" s="187" t="s">
        <v>165</v>
      </c>
      <c r="G148" s="188" t="s">
        <v>154</v>
      </c>
      <c r="H148" s="189">
        <v>800</v>
      </c>
      <c r="I148" s="190"/>
      <c r="J148" s="191">
        <f>ROUND(I148*H148,2)</f>
        <v>0</v>
      </c>
      <c r="K148" s="187" t="s">
        <v>127</v>
      </c>
      <c r="L148" s="38"/>
      <c r="M148" s="192" t="s">
        <v>1</v>
      </c>
      <c r="N148" s="193" t="s">
        <v>42</v>
      </c>
      <c r="O148" s="70"/>
      <c r="P148" s="194">
        <f>O148*H148</f>
        <v>0</v>
      </c>
      <c r="Q148" s="194">
        <v>0</v>
      </c>
      <c r="R148" s="194">
        <f>Q148*H148</f>
        <v>0</v>
      </c>
      <c r="S148" s="194">
        <v>0</v>
      </c>
      <c r="T148" s="195">
        <f>S148*H148</f>
        <v>0</v>
      </c>
      <c r="U148" s="33"/>
      <c r="V148" s="33"/>
      <c r="W148" s="33"/>
      <c r="X148" s="33"/>
      <c r="Y148" s="33"/>
      <c r="Z148" s="33"/>
      <c r="AA148" s="33"/>
      <c r="AB148" s="33"/>
      <c r="AC148" s="33"/>
      <c r="AD148" s="33"/>
      <c r="AE148" s="33"/>
      <c r="AR148" s="196" t="s">
        <v>128</v>
      </c>
      <c r="AT148" s="196" t="s">
        <v>123</v>
      </c>
      <c r="AU148" s="196" t="s">
        <v>87</v>
      </c>
      <c r="AY148" s="16" t="s">
        <v>120</v>
      </c>
      <c r="BE148" s="197">
        <f>IF(N148="základní",J148,0)</f>
        <v>0</v>
      </c>
      <c r="BF148" s="197">
        <f>IF(N148="snížená",J148,0)</f>
        <v>0</v>
      </c>
      <c r="BG148" s="197">
        <f>IF(N148="zákl. přenesená",J148,0)</f>
        <v>0</v>
      </c>
      <c r="BH148" s="197">
        <f>IF(N148="sníž. přenesená",J148,0)</f>
        <v>0</v>
      </c>
      <c r="BI148" s="197">
        <f>IF(N148="nulová",J148,0)</f>
        <v>0</v>
      </c>
      <c r="BJ148" s="16" t="s">
        <v>85</v>
      </c>
      <c r="BK148" s="197">
        <f>ROUND(I148*H148,2)</f>
        <v>0</v>
      </c>
      <c r="BL148" s="16" t="s">
        <v>128</v>
      </c>
      <c r="BM148" s="196" t="s">
        <v>550</v>
      </c>
    </row>
    <row r="149" spans="1:65" s="2" customFormat="1" ht="19.2">
      <c r="A149" s="33"/>
      <c r="B149" s="34"/>
      <c r="C149" s="35"/>
      <c r="D149" s="198" t="s">
        <v>130</v>
      </c>
      <c r="E149" s="35"/>
      <c r="F149" s="199" t="s">
        <v>167</v>
      </c>
      <c r="G149" s="35"/>
      <c r="H149" s="35"/>
      <c r="I149" s="200"/>
      <c r="J149" s="35"/>
      <c r="K149" s="35"/>
      <c r="L149" s="38"/>
      <c r="M149" s="201"/>
      <c r="N149" s="202"/>
      <c r="O149" s="70"/>
      <c r="P149" s="70"/>
      <c r="Q149" s="70"/>
      <c r="R149" s="70"/>
      <c r="S149" s="70"/>
      <c r="T149" s="71"/>
      <c r="U149" s="33"/>
      <c r="V149" s="33"/>
      <c r="W149" s="33"/>
      <c r="X149" s="33"/>
      <c r="Y149" s="33"/>
      <c r="Z149" s="33"/>
      <c r="AA149" s="33"/>
      <c r="AB149" s="33"/>
      <c r="AC149" s="33"/>
      <c r="AD149" s="33"/>
      <c r="AE149" s="33"/>
      <c r="AT149" s="16" t="s">
        <v>130</v>
      </c>
      <c r="AU149" s="16" t="s">
        <v>87</v>
      </c>
    </row>
    <row r="150" spans="1:65" s="13" customFormat="1" ht="10.199999999999999">
      <c r="B150" s="203"/>
      <c r="C150" s="204"/>
      <c r="D150" s="198" t="s">
        <v>132</v>
      </c>
      <c r="E150" s="205" t="s">
        <v>1</v>
      </c>
      <c r="F150" s="206" t="s">
        <v>551</v>
      </c>
      <c r="G150" s="204"/>
      <c r="H150" s="207">
        <v>800</v>
      </c>
      <c r="I150" s="208"/>
      <c r="J150" s="204"/>
      <c r="K150" s="204"/>
      <c r="L150" s="209"/>
      <c r="M150" s="210"/>
      <c r="N150" s="211"/>
      <c r="O150" s="211"/>
      <c r="P150" s="211"/>
      <c r="Q150" s="211"/>
      <c r="R150" s="211"/>
      <c r="S150" s="211"/>
      <c r="T150" s="212"/>
      <c r="AT150" s="213" t="s">
        <v>132</v>
      </c>
      <c r="AU150" s="213" t="s">
        <v>87</v>
      </c>
      <c r="AV150" s="13" t="s">
        <v>87</v>
      </c>
      <c r="AW150" s="13" t="s">
        <v>34</v>
      </c>
      <c r="AX150" s="13" t="s">
        <v>85</v>
      </c>
      <c r="AY150" s="213" t="s">
        <v>120</v>
      </c>
    </row>
    <row r="151" spans="1:65" s="2" customFormat="1" ht="16.5" customHeight="1">
      <c r="A151" s="33"/>
      <c r="B151" s="34"/>
      <c r="C151" s="185" t="s">
        <v>193</v>
      </c>
      <c r="D151" s="185" t="s">
        <v>123</v>
      </c>
      <c r="E151" s="186" t="s">
        <v>152</v>
      </c>
      <c r="F151" s="187" t="s">
        <v>153</v>
      </c>
      <c r="G151" s="188" t="s">
        <v>154</v>
      </c>
      <c r="H151" s="189">
        <v>21</v>
      </c>
      <c r="I151" s="190"/>
      <c r="J151" s="191">
        <f>ROUND(I151*H151,2)</f>
        <v>0</v>
      </c>
      <c r="K151" s="187" t="s">
        <v>127</v>
      </c>
      <c r="L151" s="38"/>
      <c r="M151" s="192" t="s">
        <v>1</v>
      </c>
      <c r="N151" s="193" t="s">
        <v>42</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128</v>
      </c>
      <c r="AT151" s="196" t="s">
        <v>123</v>
      </c>
      <c r="AU151" s="196" t="s">
        <v>87</v>
      </c>
      <c r="AY151" s="16" t="s">
        <v>120</v>
      </c>
      <c r="BE151" s="197">
        <f>IF(N151="základní",J151,0)</f>
        <v>0</v>
      </c>
      <c r="BF151" s="197">
        <f>IF(N151="snížená",J151,0)</f>
        <v>0</v>
      </c>
      <c r="BG151" s="197">
        <f>IF(N151="zákl. přenesená",J151,0)</f>
        <v>0</v>
      </c>
      <c r="BH151" s="197">
        <f>IF(N151="sníž. přenesená",J151,0)</f>
        <v>0</v>
      </c>
      <c r="BI151" s="197">
        <f>IF(N151="nulová",J151,0)</f>
        <v>0</v>
      </c>
      <c r="BJ151" s="16" t="s">
        <v>85</v>
      </c>
      <c r="BK151" s="197">
        <f>ROUND(I151*H151,2)</f>
        <v>0</v>
      </c>
      <c r="BL151" s="16" t="s">
        <v>128</v>
      </c>
      <c r="BM151" s="196" t="s">
        <v>552</v>
      </c>
    </row>
    <row r="152" spans="1:65" s="2" customFormat="1" ht="10.199999999999999">
      <c r="A152" s="33"/>
      <c r="B152" s="34"/>
      <c r="C152" s="35"/>
      <c r="D152" s="198" t="s">
        <v>130</v>
      </c>
      <c r="E152" s="35"/>
      <c r="F152" s="199" t="s">
        <v>153</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130</v>
      </c>
      <c r="AU152" s="16" t="s">
        <v>87</v>
      </c>
    </row>
    <row r="153" spans="1:65" s="2" customFormat="1" ht="16.5" customHeight="1">
      <c r="A153" s="33"/>
      <c r="B153" s="34"/>
      <c r="C153" s="185" t="s">
        <v>198</v>
      </c>
      <c r="D153" s="185" t="s">
        <v>123</v>
      </c>
      <c r="E153" s="186" t="s">
        <v>146</v>
      </c>
      <c r="F153" s="187" t="s">
        <v>147</v>
      </c>
      <c r="G153" s="188" t="s">
        <v>148</v>
      </c>
      <c r="H153" s="189">
        <v>21</v>
      </c>
      <c r="I153" s="190"/>
      <c r="J153" s="191">
        <f>ROUND(I153*H153,2)</f>
        <v>0</v>
      </c>
      <c r="K153" s="187" t="s">
        <v>127</v>
      </c>
      <c r="L153" s="38"/>
      <c r="M153" s="192" t="s">
        <v>1</v>
      </c>
      <c r="N153" s="193" t="s">
        <v>42</v>
      </c>
      <c r="O153" s="70"/>
      <c r="P153" s="194">
        <f>O153*H153</f>
        <v>0</v>
      </c>
      <c r="Q153" s="194">
        <v>0</v>
      </c>
      <c r="R153" s="194">
        <f>Q153*H153</f>
        <v>0</v>
      </c>
      <c r="S153" s="194">
        <v>0</v>
      </c>
      <c r="T153" s="195">
        <f>S153*H153</f>
        <v>0</v>
      </c>
      <c r="U153" s="33"/>
      <c r="V153" s="33"/>
      <c r="W153" s="33"/>
      <c r="X153" s="33"/>
      <c r="Y153" s="33"/>
      <c r="Z153" s="33"/>
      <c r="AA153" s="33"/>
      <c r="AB153" s="33"/>
      <c r="AC153" s="33"/>
      <c r="AD153" s="33"/>
      <c r="AE153" s="33"/>
      <c r="AR153" s="196" t="s">
        <v>128</v>
      </c>
      <c r="AT153" s="196" t="s">
        <v>123</v>
      </c>
      <c r="AU153" s="196" t="s">
        <v>87</v>
      </c>
      <c r="AY153" s="16" t="s">
        <v>120</v>
      </c>
      <c r="BE153" s="197">
        <f>IF(N153="základní",J153,0)</f>
        <v>0</v>
      </c>
      <c r="BF153" s="197">
        <f>IF(N153="snížená",J153,0)</f>
        <v>0</v>
      </c>
      <c r="BG153" s="197">
        <f>IF(N153="zákl. přenesená",J153,0)</f>
        <v>0</v>
      </c>
      <c r="BH153" s="197">
        <f>IF(N153="sníž. přenesená",J153,0)</f>
        <v>0</v>
      </c>
      <c r="BI153" s="197">
        <f>IF(N153="nulová",J153,0)</f>
        <v>0</v>
      </c>
      <c r="BJ153" s="16" t="s">
        <v>85</v>
      </c>
      <c r="BK153" s="197">
        <f>ROUND(I153*H153,2)</f>
        <v>0</v>
      </c>
      <c r="BL153" s="16" t="s">
        <v>128</v>
      </c>
      <c r="BM153" s="196" t="s">
        <v>553</v>
      </c>
    </row>
    <row r="154" spans="1:65" s="2" customFormat="1" ht="28.8">
      <c r="A154" s="33"/>
      <c r="B154" s="34"/>
      <c r="C154" s="35"/>
      <c r="D154" s="198" t="s">
        <v>130</v>
      </c>
      <c r="E154" s="35"/>
      <c r="F154" s="199" t="s">
        <v>150</v>
      </c>
      <c r="G154" s="35"/>
      <c r="H154" s="35"/>
      <c r="I154" s="200"/>
      <c r="J154" s="35"/>
      <c r="K154" s="35"/>
      <c r="L154" s="38"/>
      <c r="M154" s="201"/>
      <c r="N154" s="202"/>
      <c r="O154" s="70"/>
      <c r="P154" s="70"/>
      <c r="Q154" s="70"/>
      <c r="R154" s="70"/>
      <c r="S154" s="70"/>
      <c r="T154" s="71"/>
      <c r="U154" s="33"/>
      <c r="V154" s="33"/>
      <c r="W154" s="33"/>
      <c r="X154" s="33"/>
      <c r="Y154" s="33"/>
      <c r="Z154" s="33"/>
      <c r="AA154" s="33"/>
      <c r="AB154" s="33"/>
      <c r="AC154" s="33"/>
      <c r="AD154" s="33"/>
      <c r="AE154" s="33"/>
      <c r="AT154" s="16" t="s">
        <v>130</v>
      </c>
      <c r="AU154" s="16" t="s">
        <v>87</v>
      </c>
    </row>
    <row r="155" spans="1:65" s="2" customFormat="1" ht="16.5" customHeight="1">
      <c r="A155" s="33"/>
      <c r="B155" s="34"/>
      <c r="C155" s="185" t="s">
        <v>202</v>
      </c>
      <c r="D155" s="185" t="s">
        <v>123</v>
      </c>
      <c r="E155" s="186" t="s">
        <v>203</v>
      </c>
      <c r="F155" s="187" t="s">
        <v>204</v>
      </c>
      <c r="G155" s="188" t="s">
        <v>154</v>
      </c>
      <c r="H155" s="189">
        <v>90</v>
      </c>
      <c r="I155" s="190"/>
      <c r="J155" s="191">
        <f>ROUND(I155*H155,2)</f>
        <v>0</v>
      </c>
      <c r="K155" s="187" t="s">
        <v>127</v>
      </c>
      <c r="L155" s="38"/>
      <c r="M155" s="192" t="s">
        <v>1</v>
      </c>
      <c r="N155" s="193" t="s">
        <v>42</v>
      </c>
      <c r="O155" s="70"/>
      <c r="P155" s="194">
        <f>O155*H155</f>
        <v>0</v>
      </c>
      <c r="Q155" s="194">
        <v>0</v>
      </c>
      <c r="R155" s="194">
        <f>Q155*H155</f>
        <v>0</v>
      </c>
      <c r="S155" s="194">
        <v>0</v>
      </c>
      <c r="T155" s="195">
        <f>S155*H155</f>
        <v>0</v>
      </c>
      <c r="U155" s="33"/>
      <c r="V155" s="33"/>
      <c r="W155" s="33"/>
      <c r="X155" s="33"/>
      <c r="Y155" s="33"/>
      <c r="Z155" s="33"/>
      <c r="AA155" s="33"/>
      <c r="AB155" s="33"/>
      <c r="AC155" s="33"/>
      <c r="AD155" s="33"/>
      <c r="AE155" s="33"/>
      <c r="AR155" s="196" t="s">
        <v>128</v>
      </c>
      <c r="AT155" s="196" t="s">
        <v>123</v>
      </c>
      <c r="AU155" s="196" t="s">
        <v>87</v>
      </c>
      <c r="AY155" s="16" t="s">
        <v>120</v>
      </c>
      <c r="BE155" s="197">
        <f>IF(N155="základní",J155,0)</f>
        <v>0</v>
      </c>
      <c r="BF155" s="197">
        <f>IF(N155="snížená",J155,0)</f>
        <v>0</v>
      </c>
      <c r="BG155" s="197">
        <f>IF(N155="zákl. přenesená",J155,0)</f>
        <v>0</v>
      </c>
      <c r="BH155" s="197">
        <f>IF(N155="sníž. přenesená",J155,0)</f>
        <v>0</v>
      </c>
      <c r="BI155" s="197">
        <f>IF(N155="nulová",J155,0)</f>
        <v>0</v>
      </c>
      <c r="BJ155" s="16" t="s">
        <v>85</v>
      </c>
      <c r="BK155" s="197">
        <f>ROUND(I155*H155,2)</f>
        <v>0</v>
      </c>
      <c r="BL155" s="16" t="s">
        <v>128</v>
      </c>
      <c r="BM155" s="196" t="s">
        <v>554</v>
      </c>
    </row>
    <row r="156" spans="1:65" s="2" customFormat="1" ht="19.2">
      <c r="A156" s="33"/>
      <c r="B156" s="34"/>
      <c r="C156" s="35"/>
      <c r="D156" s="198" t="s">
        <v>130</v>
      </c>
      <c r="E156" s="35"/>
      <c r="F156" s="199" t="s">
        <v>206</v>
      </c>
      <c r="G156" s="35"/>
      <c r="H156" s="35"/>
      <c r="I156" s="200"/>
      <c r="J156" s="35"/>
      <c r="K156" s="35"/>
      <c r="L156" s="38"/>
      <c r="M156" s="201"/>
      <c r="N156" s="202"/>
      <c r="O156" s="70"/>
      <c r="P156" s="70"/>
      <c r="Q156" s="70"/>
      <c r="R156" s="70"/>
      <c r="S156" s="70"/>
      <c r="T156" s="71"/>
      <c r="U156" s="33"/>
      <c r="V156" s="33"/>
      <c r="W156" s="33"/>
      <c r="X156" s="33"/>
      <c r="Y156" s="33"/>
      <c r="Z156" s="33"/>
      <c r="AA156" s="33"/>
      <c r="AB156" s="33"/>
      <c r="AC156" s="33"/>
      <c r="AD156" s="33"/>
      <c r="AE156" s="33"/>
      <c r="AT156" s="16" t="s">
        <v>130</v>
      </c>
      <c r="AU156" s="16" t="s">
        <v>87</v>
      </c>
    </row>
    <row r="157" spans="1:65" s="2" customFormat="1" ht="16.5" customHeight="1">
      <c r="A157" s="33"/>
      <c r="B157" s="34"/>
      <c r="C157" s="185" t="s">
        <v>8</v>
      </c>
      <c r="D157" s="185" t="s">
        <v>123</v>
      </c>
      <c r="E157" s="186" t="s">
        <v>208</v>
      </c>
      <c r="F157" s="187" t="s">
        <v>209</v>
      </c>
      <c r="G157" s="188" t="s">
        <v>210</v>
      </c>
      <c r="H157" s="189">
        <v>68.153000000000006</v>
      </c>
      <c r="I157" s="190"/>
      <c r="J157" s="191">
        <f>ROUND(I157*H157,2)</f>
        <v>0</v>
      </c>
      <c r="K157" s="187" t="s">
        <v>127</v>
      </c>
      <c r="L157" s="38"/>
      <c r="M157" s="192" t="s">
        <v>1</v>
      </c>
      <c r="N157" s="193" t="s">
        <v>42</v>
      </c>
      <c r="O157" s="70"/>
      <c r="P157" s="194">
        <f>O157*H157</f>
        <v>0</v>
      </c>
      <c r="Q157" s="194">
        <v>0</v>
      </c>
      <c r="R157" s="194">
        <f>Q157*H157</f>
        <v>0</v>
      </c>
      <c r="S157" s="194">
        <v>0</v>
      </c>
      <c r="T157" s="195">
        <f>S157*H157</f>
        <v>0</v>
      </c>
      <c r="U157" s="33"/>
      <c r="V157" s="33"/>
      <c r="W157" s="33"/>
      <c r="X157" s="33"/>
      <c r="Y157" s="33"/>
      <c r="Z157" s="33"/>
      <c r="AA157" s="33"/>
      <c r="AB157" s="33"/>
      <c r="AC157" s="33"/>
      <c r="AD157" s="33"/>
      <c r="AE157" s="33"/>
      <c r="AR157" s="196" t="s">
        <v>128</v>
      </c>
      <c r="AT157" s="196" t="s">
        <v>123</v>
      </c>
      <c r="AU157" s="196" t="s">
        <v>87</v>
      </c>
      <c r="AY157" s="16" t="s">
        <v>120</v>
      </c>
      <c r="BE157" s="197">
        <f>IF(N157="základní",J157,0)</f>
        <v>0</v>
      </c>
      <c r="BF157" s="197">
        <f>IF(N157="snížená",J157,0)</f>
        <v>0</v>
      </c>
      <c r="BG157" s="197">
        <f>IF(N157="zákl. přenesená",J157,0)</f>
        <v>0</v>
      </c>
      <c r="BH157" s="197">
        <f>IF(N157="sníž. přenesená",J157,0)</f>
        <v>0</v>
      </c>
      <c r="BI157" s="197">
        <f>IF(N157="nulová",J157,0)</f>
        <v>0</v>
      </c>
      <c r="BJ157" s="16" t="s">
        <v>85</v>
      </c>
      <c r="BK157" s="197">
        <f>ROUND(I157*H157,2)</f>
        <v>0</v>
      </c>
      <c r="BL157" s="16" t="s">
        <v>128</v>
      </c>
      <c r="BM157" s="196" t="s">
        <v>555</v>
      </c>
    </row>
    <row r="158" spans="1:65" s="2" customFormat="1" ht="28.8">
      <c r="A158" s="33"/>
      <c r="B158" s="34"/>
      <c r="C158" s="35"/>
      <c r="D158" s="198" t="s">
        <v>130</v>
      </c>
      <c r="E158" s="35"/>
      <c r="F158" s="199" t="s">
        <v>212</v>
      </c>
      <c r="G158" s="35"/>
      <c r="H158" s="35"/>
      <c r="I158" s="200"/>
      <c r="J158" s="35"/>
      <c r="K158" s="35"/>
      <c r="L158" s="38"/>
      <c r="M158" s="201"/>
      <c r="N158" s="202"/>
      <c r="O158" s="70"/>
      <c r="P158" s="70"/>
      <c r="Q158" s="70"/>
      <c r="R158" s="70"/>
      <c r="S158" s="70"/>
      <c r="T158" s="71"/>
      <c r="U158" s="33"/>
      <c r="V158" s="33"/>
      <c r="W158" s="33"/>
      <c r="X158" s="33"/>
      <c r="Y158" s="33"/>
      <c r="Z158" s="33"/>
      <c r="AA158" s="33"/>
      <c r="AB158" s="33"/>
      <c r="AC158" s="33"/>
      <c r="AD158" s="33"/>
      <c r="AE158" s="33"/>
      <c r="AT158" s="16" t="s">
        <v>130</v>
      </c>
      <c r="AU158" s="16" t="s">
        <v>87</v>
      </c>
    </row>
    <row r="159" spans="1:65" s="13" customFormat="1" ht="10.199999999999999">
      <c r="B159" s="203"/>
      <c r="C159" s="204"/>
      <c r="D159" s="198" t="s">
        <v>132</v>
      </c>
      <c r="E159" s="205" t="s">
        <v>1</v>
      </c>
      <c r="F159" s="206" t="s">
        <v>556</v>
      </c>
      <c r="G159" s="204"/>
      <c r="H159" s="207">
        <v>68.153000000000006</v>
      </c>
      <c r="I159" s="208"/>
      <c r="J159" s="204"/>
      <c r="K159" s="204"/>
      <c r="L159" s="209"/>
      <c r="M159" s="210"/>
      <c r="N159" s="211"/>
      <c r="O159" s="211"/>
      <c r="P159" s="211"/>
      <c r="Q159" s="211"/>
      <c r="R159" s="211"/>
      <c r="S159" s="211"/>
      <c r="T159" s="212"/>
      <c r="AT159" s="213" t="s">
        <v>132</v>
      </c>
      <c r="AU159" s="213" t="s">
        <v>87</v>
      </c>
      <c r="AV159" s="13" t="s">
        <v>87</v>
      </c>
      <c r="AW159" s="13" t="s">
        <v>34</v>
      </c>
      <c r="AX159" s="13" t="s">
        <v>85</v>
      </c>
      <c r="AY159" s="213" t="s">
        <v>120</v>
      </c>
    </row>
    <row r="160" spans="1:65" s="2" customFormat="1" ht="16.5" customHeight="1">
      <c r="A160" s="33"/>
      <c r="B160" s="34"/>
      <c r="C160" s="185" t="s">
        <v>214</v>
      </c>
      <c r="D160" s="185" t="s">
        <v>123</v>
      </c>
      <c r="E160" s="186" t="s">
        <v>215</v>
      </c>
      <c r="F160" s="187" t="s">
        <v>216</v>
      </c>
      <c r="G160" s="188" t="s">
        <v>172</v>
      </c>
      <c r="H160" s="189">
        <v>231.52799999999999</v>
      </c>
      <c r="I160" s="190"/>
      <c r="J160" s="191">
        <f>ROUND(I160*H160,2)</f>
        <v>0</v>
      </c>
      <c r="K160" s="187" t="s">
        <v>127</v>
      </c>
      <c r="L160" s="38"/>
      <c r="M160" s="192" t="s">
        <v>1</v>
      </c>
      <c r="N160" s="193" t="s">
        <v>42</v>
      </c>
      <c r="O160" s="70"/>
      <c r="P160" s="194">
        <f>O160*H160</f>
        <v>0</v>
      </c>
      <c r="Q160" s="194">
        <v>0</v>
      </c>
      <c r="R160" s="194">
        <f>Q160*H160</f>
        <v>0</v>
      </c>
      <c r="S160" s="194">
        <v>0</v>
      </c>
      <c r="T160" s="195">
        <f>S160*H160</f>
        <v>0</v>
      </c>
      <c r="U160" s="33"/>
      <c r="V160" s="33"/>
      <c r="W160" s="33"/>
      <c r="X160" s="33"/>
      <c r="Y160" s="33"/>
      <c r="Z160" s="33"/>
      <c r="AA160" s="33"/>
      <c r="AB160" s="33"/>
      <c r="AC160" s="33"/>
      <c r="AD160" s="33"/>
      <c r="AE160" s="33"/>
      <c r="AR160" s="196" t="s">
        <v>128</v>
      </c>
      <c r="AT160" s="196" t="s">
        <v>123</v>
      </c>
      <c r="AU160" s="196" t="s">
        <v>87</v>
      </c>
      <c r="AY160" s="16" t="s">
        <v>120</v>
      </c>
      <c r="BE160" s="197">
        <f>IF(N160="základní",J160,0)</f>
        <v>0</v>
      </c>
      <c r="BF160" s="197">
        <f>IF(N160="snížená",J160,0)</f>
        <v>0</v>
      </c>
      <c r="BG160" s="197">
        <f>IF(N160="zákl. přenesená",J160,0)</f>
        <v>0</v>
      </c>
      <c r="BH160" s="197">
        <f>IF(N160="sníž. přenesená",J160,0)</f>
        <v>0</v>
      </c>
      <c r="BI160" s="197">
        <f>IF(N160="nulová",J160,0)</f>
        <v>0</v>
      </c>
      <c r="BJ160" s="16" t="s">
        <v>85</v>
      </c>
      <c r="BK160" s="197">
        <f>ROUND(I160*H160,2)</f>
        <v>0</v>
      </c>
      <c r="BL160" s="16" t="s">
        <v>128</v>
      </c>
      <c r="BM160" s="196" t="s">
        <v>557</v>
      </c>
    </row>
    <row r="161" spans="1:65" s="2" customFormat="1" ht="28.8">
      <c r="A161" s="33"/>
      <c r="B161" s="34"/>
      <c r="C161" s="35"/>
      <c r="D161" s="198" t="s">
        <v>130</v>
      </c>
      <c r="E161" s="35"/>
      <c r="F161" s="199" t="s">
        <v>218</v>
      </c>
      <c r="G161" s="35"/>
      <c r="H161" s="35"/>
      <c r="I161" s="200"/>
      <c r="J161" s="35"/>
      <c r="K161" s="35"/>
      <c r="L161" s="38"/>
      <c r="M161" s="201"/>
      <c r="N161" s="202"/>
      <c r="O161" s="70"/>
      <c r="P161" s="70"/>
      <c r="Q161" s="70"/>
      <c r="R161" s="70"/>
      <c r="S161" s="70"/>
      <c r="T161" s="71"/>
      <c r="U161" s="33"/>
      <c r="V161" s="33"/>
      <c r="W161" s="33"/>
      <c r="X161" s="33"/>
      <c r="Y161" s="33"/>
      <c r="Z161" s="33"/>
      <c r="AA161" s="33"/>
      <c r="AB161" s="33"/>
      <c r="AC161" s="33"/>
      <c r="AD161" s="33"/>
      <c r="AE161" s="33"/>
      <c r="AT161" s="16" t="s">
        <v>130</v>
      </c>
      <c r="AU161" s="16" t="s">
        <v>87</v>
      </c>
    </row>
    <row r="162" spans="1:65" s="13" customFormat="1" ht="10.199999999999999">
      <c r="B162" s="203"/>
      <c r="C162" s="204"/>
      <c r="D162" s="198" t="s">
        <v>132</v>
      </c>
      <c r="E162" s="205" t="s">
        <v>1</v>
      </c>
      <c r="F162" s="206" t="s">
        <v>558</v>
      </c>
      <c r="G162" s="204"/>
      <c r="H162" s="207">
        <v>231.52799999999999</v>
      </c>
      <c r="I162" s="208"/>
      <c r="J162" s="204"/>
      <c r="K162" s="204"/>
      <c r="L162" s="209"/>
      <c r="M162" s="210"/>
      <c r="N162" s="211"/>
      <c r="O162" s="211"/>
      <c r="P162" s="211"/>
      <c r="Q162" s="211"/>
      <c r="R162" s="211"/>
      <c r="S162" s="211"/>
      <c r="T162" s="212"/>
      <c r="AT162" s="213" t="s">
        <v>132</v>
      </c>
      <c r="AU162" s="213" t="s">
        <v>87</v>
      </c>
      <c r="AV162" s="13" t="s">
        <v>87</v>
      </c>
      <c r="AW162" s="13" t="s">
        <v>34</v>
      </c>
      <c r="AX162" s="13" t="s">
        <v>85</v>
      </c>
      <c r="AY162" s="213" t="s">
        <v>120</v>
      </c>
    </row>
    <row r="163" spans="1:65" s="2" customFormat="1" ht="16.5" customHeight="1">
      <c r="A163" s="33"/>
      <c r="B163" s="34"/>
      <c r="C163" s="185" t="s">
        <v>220</v>
      </c>
      <c r="D163" s="185" t="s">
        <v>123</v>
      </c>
      <c r="E163" s="186" t="s">
        <v>221</v>
      </c>
      <c r="F163" s="187" t="s">
        <v>222</v>
      </c>
      <c r="G163" s="188" t="s">
        <v>172</v>
      </c>
      <c r="H163" s="189">
        <v>202.048</v>
      </c>
      <c r="I163" s="190"/>
      <c r="J163" s="191">
        <f>ROUND(I163*H163,2)</f>
        <v>0</v>
      </c>
      <c r="K163" s="187" t="s">
        <v>127</v>
      </c>
      <c r="L163" s="38"/>
      <c r="M163" s="192" t="s">
        <v>1</v>
      </c>
      <c r="N163" s="193" t="s">
        <v>42</v>
      </c>
      <c r="O163" s="70"/>
      <c r="P163" s="194">
        <f>O163*H163</f>
        <v>0</v>
      </c>
      <c r="Q163" s="194">
        <v>0</v>
      </c>
      <c r="R163" s="194">
        <f>Q163*H163</f>
        <v>0</v>
      </c>
      <c r="S163" s="194">
        <v>0</v>
      </c>
      <c r="T163" s="195">
        <f>S163*H163</f>
        <v>0</v>
      </c>
      <c r="U163" s="33"/>
      <c r="V163" s="33"/>
      <c r="W163" s="33"/>
      <c r="X163" s="33"/>
      <c r="Y163" s="33"/>
      <c r="Z163" s="33"/>
      <c r="AA163" s="33"/>
      <c r="AB163" s="33"/>
      <c r="AC163" s="33"/>
      <c r="AD163" s="33"/>
      <c r="AE163" s="33"/>
      <c r="AR163" s="196" t="s">
        <v>128</v>
      </c>
      <c r="AT163" s="196" t="s">
        <v>123</v>
      </c>
      <c r="AU163" s="196" t="s">
        <v>87</v>
      </c>
      <c r="AY163" s="16" t="s">
        <v>120</v>
      </c>
      <c r="BE163" s="197">
        <f>IF(N163="základní",J163,0)</f>
        <v>0</v>
      </c>
      <c r="BF163" s="197">
        <f>IF(N163="snížená",J163,0)</f>
        <v>0</v>
      </c>
      <c r="BG163" s="197">
        <f>IF(N163="zákl. přenesená",J163,0)</f>
        <v>0</v>
      </c>
      <c r="BH163" s="197">
        <f>IF(N163="sníž. přenesená",J163,0)</f>
        <v>0</v>
      </c>
      <c r="BI163" s="197">
        <f>IF(N163="nulová",J163,0)</f>
        <v>0</v>
      </c>
      <c r="BJ163" s="16" t="s">
        <v>85</v>
      </c>
      <c r="BK163" s="197">
        <f>ROUND(I163*H163,2)</f>
        <v>0</v>
      </c>
      <c r="BL163" s="16" t="s">
        <v>128</v>
      </c>
      <c r="BM163" s="196" t="s">
        <v>559</v>
      </c>
    </row>
    <row r="164" spans="1:65" s="2" customFormat="1" ht="28.8">
      <c r="A164" s="33"/>
      <c r="B164" s="34"/>
      <c r="C164" s="35"/>
      <c r="D164" s="198" t="s">
        <v>130</v>
      </c>
      <c r="E164" s="35"/>
      <c r="F164" s="199" t="s">
        <v>224</v>
      </c>
      <c r="G164" s="35"/>
      <c r="H164" s="35"/>
      <c r="I164" s="200"/>
      <c r="J164" s="35"/>
      <c r="K164" s="35"/>
      <c r="L164" s="38"/>
      <c r="M164" s="201"/>
      <c r="N164" s="202"/>
      <c r="O164" s="70"/>
      <c r="P164" s="70"/>
      <c r="Q164" s="70"/>
      <c r="R164" s="70"/>
      <c r="S164" s="70"/>
      <c r="T164" s="71"/>
      <c r="U164" s="33"/>
      <c r="V164" s="33"/>
      <c r="W164" s="33"/>
      <c r="X164" s="33"/>
      <c r="Y164" s="33"/>
      <c r="Z164" s="33"/>
      <c r="AA164" s="33"/>
      <c r="AB164" s="33"/>
      <c r="AC164" s="33"/>
      <c r="AD164" s="33"/>
      <c r="AE164" s="33"/>
      <c r="AT164" s="16" t="s">
        <v>130</v>
      </c>
      <c r="AU164" s="16" t="s">
        <v>87</v>
      </c>
    </row>
    <row r="165" spans="1:65" s="13" customFormat="1" ht="10.199999999999999">
      <c r="B165" s="203"/>
      <c r="C165" s="204"/>
      <c r="D165" s="198" t="s">
        <v>132</v>
      </c>
      <c r="E165" s="205" t="s">
        <v>1</v>
      </c>
      <c r="F165" s="206" t="s">
        <v>560</v>
      </c>
      <c r="G165" s="204"/>
      <c r="H165" s="207">
        <v>202.048</v>
      </c>
      <c r="I165" s="208"/>
      <c r="J165" s="204"/>
      <c r="K165" s="204"/>
      <c r="L165" s="209"/>
      <c r="M165" s="210"/>
      <c r="N165" s="211"/>
      <c r="O165" s="211"/>
      <c r="P165" s="211"/>
      <c r="Q165" s="211"/>
      <c r="R165" s="211"/>
      <c r="S165" s="211"/>
      <c r="T165" s="212"/>
      <c r="AT165" s="213" t="s">
        <v>132</v>
      </c>
      <c r="AU165" s="213" t="s">
        <v>87</v>
      </c>
      <c r="AV165" s="13" t="s">
        <v>87</v>
      </c>
      <c r="AW165" s="13" t="s">
        <v>34</v>
      </c>
      <c r="AX165" s="13" t="s">
        <v>85</v>
      </c>
      <c r="AY165" s="213" t="s">
        <v>120</v>
      </c>
    </row>
    <row r="166" spans="1:65" s="2" customFormat="1" ht="16.5" customHeight="1">
      <c r="A166" s="33"/>
      <c r="B166" s="34"/>
      <c r="C166" s="185" t="s">
        <v>226</v>
      </c>
      <c r="D166" s="185" t="s">
        <v>123</v>
      </c>
      <c r="E166" s="186" t="s">
        <v>238</v>
      </c>
      <c r="F166" s="187" t="s">
        <v>239</v>
      </c>
      <c r="G166" s="188" t="s">
        <v>210</v>
      </c>
      <c r="H166" s="189">
        <v>123.249</v>
      </c>
      <c r="I166" s="190"/>
      <c r="J166" s="191">
        <f>ROUND(I166*H166,2)</f>
        <v>0</v>
      </c>
      <c r="K166" s="187" t="s">
        <v>127</v>
      </c>
      <c r="L166" s="38"/>
      <c r="M166" s="192" t="s">
        <v>1</v>
      </c>
      <c r="N166" s="193" t="s">
        <v>42</v>
      </c>
      <c r="O166" s="70"/>
      <c r="P166" s="194">
        <f>O166*H166</f>
        <v>0</v>
      </c>
      <c r="Q166" s="194">
        <v>0</v>
      </c>
      <c r="R166" s="194">
        <f>Q166*H166</f>
        <v>0</v>
      </c>
      <c r="S166" s="194">
        <v>0</v>
      </c>
      <c r="T166" s="195">
        <f>S166*H166</f>
        <v>0</v>
      </c>
      <c r="U166" s="33"/>
      <c r="V166" s="33"/>
      <c r="W166" s="33"/>
      <c r="X166" s="33"/>
      <c r="Y166" s="33"/>
      <c r="Z166" s="33"/>
      <c r="AA166" s="33"/>
      <c r="AB166" s="33"/>
      <c r="AC166" s="33"/>
      <c r="AD166" s="33"/>
      <c r="AE166" s="33"/>
      <c r="AR166" s="196" t="s">
        <v>128</v>
      </c>
      <c r="AT166" s="196" t="s">
        <v>123</v>
      </c>
      <c r="AU166" s="196" t="s">
        <v>87</v>
      </c>
      <c r="AY166" s="16" t="s">
        <v>120</v>
      </c>
      <c r="BE166" s="197">
        <f>IF(N166="základní",J166,0)</f>
        <v>0</v>
      </c>
      <c r="BF166" s="197">
        <f>IF(N166="snížená",J166,0)</f>
        <v>0</v>
      </c>
      <c r="BG166" s="197">
        <f>IF(N166="zákl. přenesená",J166,0)</f>
        <v>0</v>
      </c>
      <c r="BH166" s="197">
        <f>IF(N166="sníž. přenesená",J166,0)</f>
        <v>0</v>
      </c>
      <c r="BI166" s="197">
        <f>IF(N166="nulová",J166,0)</f>
        <v>0</v>
      </c>
      <c r="BJ166" s="16" t="s">
        <v>85</v>
      </c>
      <c r="BK166" s="197">
        <f>ROUND(I166*H166,2)</f>
        <v>0</v>
      </c>
      <c r="BL166" s="16" t="s">
        <v>128</v>
      </c>
      <c r="BM166" s="196" t="s">
        <v>561</v>
      </c>
    </row>
    <row r="167" spans="1:65" s="2" customFormat="1" ht="28.8">
      <c r="A167" s="33"/>
      <c r="B167" s="34"/>
      <c r="C167" s="35"/>
      <c r="D167" s="198" t="s">
        <v>130</v>
      </c>
      <c r="E167" s="35"/>
      <c r="F167" s="199" t="s">
        <v>241</v>
      </c>
      <c r="G167" s="35"/>
      <c r="H167" s="35"/>
      <c r="I167" s="200"/>
      <c r="J167" s="35"/>
      <c r="K167" s="35"/>
      <c r="L167" s="38"/>
      <c r="M167" s="201"/>
      <c r="N167" s="202"/>
      <c r="O167" s="70"/>
      <c r="P167" s="70"/>
      <c r="Q167" s="70"/>
      <c r="R167" s="70"/>
      <c r="S167" s="70"/>
      <c r="T167" s="71"/>
      <c r="U167" s="33"/>
      <c r="V167" s="33"/>
      <c r="W167" s="33"/>
      <c r="X167" s="33"/>
      <c r="Y167" s="33"/>
      <c r="Z167" s="33"/>
      <c r="AA167" s="33"/>
      <c r="AB167" s="33"/>
      <c r="AC167" s="33"/>
      <c r="AD167" s="33"/>
      <c r="AE167" s="33"/>
      <c r="AT167" s="16" t="s">
        <v>130</v>
      </c>
      <c r="AU167" s="16" t="s">
        <v>87</v>
      </c>
    </row>
    <row r="168" spans="1:65" s="13" customFormat="1" ht="10.199999999999999">
      <c r="B168" s="203"/>
      <c r="C168" s="204"/>
      <c r="D168" s="198" t="s">
        <v>132</v>
      </c>
      <c r="E168" s="205" t="s">
        <v>1</v>
      </c>
      <c r="F168" s="206" t="s">
        <v>562</v>
      </c>
      <c r="G168" s="204"/>
      <c r="H168" s="207">
        <v>123.249</v>
      </c>
      <c r="I168" s="208"/>
      <c r="J168" s="204"/>
      <c r="K168" s="204"/>
      <c r="L168" s="209"/>
      <c r="M168" s="210"/>
      <c r="N168" s="211"/>
      <c r="O168" s="211"/>
      <c r="P168" s="211"/>
      <c r="Q168" s="211"/>
      <c r="R168" s="211"/>
      <c r="S168" s="211"/>
      <c r="T168" s="212"/>
      <c r="AT168" s="213" t="s">
        <v>132</v>
      </c>
      <c r="AU168" s="213" t="s">
        <v>87</v>
      </c>
      <c r="AV168" s="13" t="s">
        <v>87</v>
      </c>
      <c r="AW168" s="13" t="s">
        <v>34</v>
      </c>
      <c r="AX168" s="13" t="s">
        <v>85</v>
      </c>
      <c r="AY168" s="213" t="s">
        <v>120</v>
      </c>
    </row>
    <row r="169" spans="1:65" s="2" customFormat="1" ht="16.5" customHeight="1">
      <c r="A169" s="33"/>
      <c r="B169" s="34"/>
      <c r="C169" s="185" t="s">
        <v>232</v>
      </c>
      <c r="D169" s="185" t="s">
        <v>123</v>
      </c>
      <c r="E169" s="186" t="s">
        <v>243</v>
      </c>
      <c r="F169" s="187" t="s">
        <v>244</v>
      </c>
      <c r="G169" s="188" t="s">
        <v>142</v>
      </c>
      <c r="H169" s="189">
        <v>448</v>
      </c>
      <c r="I169" s="190"/>
      <c r="J169" s="191">
        <f>ROUND(I169*H169,2)</f>
        <v>0</v>
      </c>
      <c r="K169" s="187" t="s">
        <v>127</v>
      </c>
      <c r="L169" s="38"/>
      <c r="M169" s="192" t="s">
        <v>1</v>
      </c>
      <c r="N169" s="193" t="s">
        <v>42</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128</v>
      </c>
      <c r="AT169" s="196" t="s">
        <v>123</v>
      </c>
      <c r="AU169" s="196" t="s">
        <v>87</v>
      </c>
      <c r="AY169" s="16" t="s">
        <v>120</v>
      </c>
      <c r="BE169" s="197">
        <f>IF(N169="základní",J169,0)</f>
        <v>0</v>
      </c>
      <c r="BF169" s="197">
        <f>IF(N169="snížená",J169,0)</f>
        <v>0</v>
      </c>
      <c r="BG169" s="197">
        <f>IF(N169="zákl. přenesená",J169,0)</f>
        <v>0</v>
      </c>
      <c r="BH169" s="197">
        <f>IF(N169="sníž. přenesená",J169,0)</f>
        <v>0</v>
      </c>
      <c r="BI169" s="197">
        <f>IF(N169="nulová",J169,0)</f>
        <v>0</v>
      </c>
      <c r="BJ169" s="16" t="s">
        <v>85</v>
      </c>
      <c r="BK169" s="197">
        <f>ROUND(I169*H169,2)</f>
        <v>0</v>
      </c>
      <c r="BL169" s="16" t="s">
        <v>128</v>
      </c>
      <c r="BM169" s="196" t="s">
        <v>563</v>
      </c>
    </row>
    <row r="170" spans="1:65" s="2" customFormat="1" ht="28.8">
      <c r="A170" s="33"/>
      <c r="B170" s="34"/>
      <c r="C170" s="35"/>
      <c r="D170" s="198" t="s">
        <v>130</v>
      </c>
      <c r="E170" s="35"/>
      <c r="F170" s="199" t="s">
        <v>246</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130</v>
      </c>
      <c r="AU170" s="16" t="s">
        <v>87</v>
      </c>
    </row>
    <row r="171" spans="1:65" s="13" customFormat="1" ht="10.199999999999999">
      <c r="B171" s="203"/>
      <c r="C171" s="204"/>
      <c r="D171" s="198" t="s">
        <v>132</v>
      </c>
      <c r="E171" s="205" t="s">
        <v>1</v>
      </c>
      <c r="F171" s="206" t="s">
        <v>564</v>
      </c>
      <c r="G171" s="204"/>
      <c r="H171" s="207">
        <v>448</v>
      </c>
      <c r="I171" s="208"/>
      <c r="J171" s="204"/>
      <c r="K171" s="204"/>
      <c r="L171" s="209"/>
      <c r="M171" s="210"/>
      <c r="N171" s="211"/>
      <c r="O171" s="211"/>
      <c r="P171" s="211"/>
      <c r="Q171" s="211"/>
      <c r="R171" s="211"/>
      <c r="S171" s="211"/>
      <c r="T171" s="212"/>
      <c r="AT171" s="213" t="s">
        <v>132</v>
      </c>
      <c r="AU171" s="213" t="s">
        <v>87</v>
      </c>
      <c r="AV171" s="13" t="s">
        <v>87</v>
      </c>
      <c r="AW171" s="13" t="s">
        <v>34</v>
      </c>
      <c r="AX171" s="13" t="s">
        <v>85</v>
      </c>
      <c r="AY171" s="213" t="s">
        <v>120</v>
      </c>
    </row>
    <row r="172" spans="1:65" s="2" customFormat="1" ht="16.5" customHeight="1">
      <c r="A172" s="33"/>
      <c r="B172" s="34"/>
      <c r="C172" s="185" t="s">
        <v>237</v>
      </c>
      <c r="D172" s="185" t="s">
        <v>123</v>
      </c>
      <c r="E172" s="186" t="s">
        <v>249</v>
      </c>
      <c r="F172" s="187" t="s">
        <v>250</v>
      </c>
      <c r="G172" s="188" t="s">
        <v>142</v>
      </c>
      <c r="H172" s="189">
        <v>448</v>
      </c>
      <c r="I172" s="190"/>
      <c r="J172" s="191">
        <f>ROUND(I172*H172,2)</f>
        <v>0</v>
      </c>
      <c r="K172" s="187" t="s">
        <v>127</v>
      </c>
      <c r="L172" s="38"/>
      <c r="M172" s="192" t="s">
        <v>1</v>
      </c>
      <c r="N172" s="193" t="s">
        <v>42</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128</v>
      </c>
      <c r="AT172" s="196" t="s">
        <v>123</v>
      </c>
      <c r="AU172" s="196" t="s">
        <v>87</v>
      </c>
      <c r="AY172" s="16" t="s">
        <v>120</v>
      </c>
      <c r="BE172" s="197">
        <f>IF(N172="základní",J172,0)</f>
        <v>0</v>
      </c>
      <c r="BF172" s="197">
        <f>IF(N172="snížená",J172,0)</f>
        <v>0</v>
      </c>
      <c r="BG172" s="197">
        <f>IF(N172="zákl. přenesená",J172,0)</f>
        <v>0</v>
      </c>
      <c r="BH172" s="197">
        <f>IF(N172="sníž. přenesená",J172,0)</f>
        <v>0</v>
      </c>
      <c r="BI172" s="197">
        <f>IF(N172="nulová",J172,0)</f>
        <v>0</v>
      </c>
      <c r="BJ172" s="16" t="s">
        <v>85</v>
      </c>
      <c r="BK172" s="197">
        <f>ROUND(I172*H172,2)</f>
        <v>0</v>
      </c>
      <c r="BL172" s="16" t="s">
        <v>128</v>
      </c>
      <c r="BM172" s="196" t="s">
        <v>565</v>
      </c>
    </row>
    <row r="173" spans="1:65" s="2" customFormat="1" ht="28.8">
      <c r="A173" s="33"/>
      <c r="B173" s="34"/>
      <c r="C173" s="35"/>
      <c r="D173" s="198" t="s">
        <v>130</v>
      </c>
      <c r="E173" s="35"/>
      <c r="F173" s="199" t="s">
        <v>252</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130</v>
      </c>
      <c r="AU173" s="16" t="s">
        <v>87</v>
      </c>
    </row>
    <row r="174" spans="1:65" s="13" customFormat="1" ht="10.199999999999999">
      <c r="B174" s="203"/>
      <c r="C174" s="204"/>
      <c r="D174" s="198" t="s">
        <v>132</v>
      </c>
      <c r="E174" s="205" t="s">
        <v>1</v>
      </c>
      <c r="F174" s="206" t="s">
        <v>564</v>
      </c>
      <c r="G174" s="204"/>
      <c r="H174" s="207">
        <v>448</v>
      </c>
      <c r="I174" s="208"/>
      <c r="J174" s="204"/>
      <c r="K174" s="204"/>
      <c r="L174" s="209"/>
      <c r="M174" s="210"/>
      <c r="N174" s="211"/>
      <c r="O174" s="211"/>
      <c r="P174" s="211"/>
      <c r="Q174" s="211"/>
      <c r="R174" s="211"/>
      <c r="S174" s="211"/>
      <c r="T174" s="212"/>
      <c r="AT174" s="213" t="s">
        <v>132</v>
      </c>
      <c r="AU174" s="213" t="s">
        <v>87</v>
      </c>
      <c r="AV174" s="13" t="s">
        <v>87</v>
      </c>
      <c r="AW174" s="13" t="s">
        <v>34</v>
      </c>
      <c r="AX174" s="13" t="s">
        <v>85</v>
      </c>
      <c r="AY174" s="213" t="s">
        <v>120</v>
      </c>
    </row>
    <row r="175" spans="1:65" s="2" customFormat="1" ht="16.5" customHeight="1">
      <c r="A175" s="33"/>
      <c r="B175" s="34"/>
      <c r="C175" s="185" t="s">
        <v>7</v>
      </c>
      <c r="D175" s="185" t="s">
        <v>123</v>
      </c>
      <c r="E175" s="186" t="s">
        <v>140</v>
      </c>
      <c r="F175" s="187" t="s">
        <v>141</v>
      </c>
      <c r="G175" s="188" t="s">
        <v>142</v>
      </c>
      <c r="H175" s="189">
        <v>448</v>
      </c>
      <c r="I175" s="190"/>
      <c r="J175" s="191">
        <f>ROUND(I175*H175,2)</f>
        <v>0</v>
      </c>
      <c r="K175" s="187" t="s">
        <v>127</v>
      </c>
      <c r="L175" s="38"/>
      <c r="M175" s="192" t="s">
        <v>1</v>
      </c>
      <c r="N175" s="193" t="s">
        <v>42</v>
      </c>
      <c r="O175" s="70"/>
      <c r="P175" s="194">
        <f>O175*H175</f>
        <v>0</v>
      </c>
      <c r="Q175" s="194">
        <v>0</v>
      </c>
      <c r="R175" s="194">
        <f>Q175*H175</f>
        <v>0</v>
      </c>
      <c r="S175" s="194">
        <v>0</v>
      </c>
      <c r="T175" s="195">
        <f>S175*H175</f>
        <v>0</v>
      </c>
      <c r="U175" s="33"/>
      <c r="V175" s="33"/>
      <c r="W175" s="33"/>
      <c r="X175" s="33"/>
      <c r="Y175" s="33"/>
      <c r="Z175" s="33"/>
      <c r="AA175" s="33"/>
      <c r="AB175" s="33"/>
      <c r="AC175" s="33"/>
      <c r="AD175" s="33"/>
      <c r="AE175" s="33"/>
      <c r="AR175" s="196" t="s">
        <v>128</v>
      </c>
      <c r="AT175" s="196" t="s">
        <v>123</v>
      </c>
      <c r="AU175" s="196" t="s">
        <v>87</v>
      </c>
      <c r="AY175" s="16" t="s">
        <v>120</v>
      </c>
      <c r="BE175" s="197">
        <f>IF(N175="základní",J175,0)</f>
        <v>0</v>
      </c>
      <c r="BF175" s="197">
        <f>IF(N175="snížená",J175,0)</f>
        <v>0</v>
      </c>
      <c r="BG175" s="197">
        <f>IF(N175="zákl. přenesená",J175,0)</f>
        <v>0</v>
      </c>
      <c r="BH175" s="197">
        <f>IF(N175="sníž. přenesená",J175,0)</f>
        <v>0</v>
      </c>
      <c r="BI175" s="197">
        <f>IF(N175="nulová",J175,0)</f>
        <v>0</v>
      </c>
      <c r="BJ175" s="16" t="s">
        <v>85</v>
      </c>
      <c r="BK175" s="197">
        <f>ROUND(I175*H175,2)</f>
        <v>0</v>
      </c>
      <c r="BL175" s="16" t="s">
        <v>128</v>
      </c>
      <c r="BM175" s="196" t="s">
        <v>566</v>
      </c>
    </row>
    <row r="176" spans="1:65" s="2" customFormat="1" ht="38.4">
      <c r="A176" s="33"/>
      <c r="B176" s="34"/>
      <c r="C176" s="35"/>
      <c r="D176" s="198" t="s">
        <v>130</v>
      </c>
      <c r="E176" s="35"/>
      <c r="F176" s="199" t="s">
        <v>144</v>
      </c>
      <c r="G176" s="35"/>
      <c r="H176" s="35"/>
      <c r="I176" s="200"/>
      <c r="J176" s="35"/>
      <c r="K176" s="35"/>
      <c r="L176" s="38"/>
      <c r="M176" s="201"/>
      <c r="N176" s="202"/>
      <c r="O176" s="70"/>
      <c r="P176" s="70"/>
      <c r="Q176" s="70"/>
      <c r="R176" s="70"/>
      <c r="S176" s="70"/>
      <c r="T176" s="71"/>
      <c r="U176" s="33"/>
      <c r="V176" s="33"/>
      <c r="W176" s="33"/>
      <c r="X176" s="33"/>
      <c r="Y176" s="33"/>
      <c r="Z176" s="33"/>
      <c r="AA176" s="33"/>
      <c r="AB176" s="33"/>
      <c r="AC176" s="33"/>
      <c r="AD176" s="33"/>
      <c r="AE176" s="33"/>
      <c r="AT176" s="16" t="s">
        <v>130</v>
      </c>
      <c r="AU176" s="16" t="s">
        <v>87</v>
      </c>
    </row>
    <row r="177" spans="1:65" s="13" customFormat="1" ht="10.199999999999999">
      <c r="B177" s="203"/>
      <c r="C177" s="204"/>
      <c r="D177" s="198" t="s">
        <v>132</v>
      </c>
      <c r="E177" s="205" t="s">
        <v>1</v>
      </c>
      <c r="F177" s="206" t="s">
        <v>564</v>
      </c>
      <c r="G177" s="204"/>
      <c r="H177" s="207">
        <v>448</v>
      </c>
      <c r="I177" s="208"/>
      <c r="J177" s="204"/>
      <c r="K177" s="204"/>
      <c r="L177" s="209"/>
      <c r="M177" s="210"/>
      <c r="N177" s="211"/>
      <c r="O177" s="211"/>
      <c r="P177" s="211"/>
      <c r="Q177" s="211"/>
      <c r="R177" s="211"/>
      <c r="S177" s="211"/>
      <c r="T177" s="212"/>
      <c r="AT177" s="213" t="s">
        <v>132</v>
      </c>
      <c r="AU177" s="213" t="s">
        <v>87</v>
      </c>
      <c r="AV177" s="13" t="s">
        <v>87</v>
      </c>
      <c r="AW177" s="13" t="s">
        <v>34</v>
      </c>
      <c r="AX177" s="13" t="s">
        <v>85</v>
      </c>
      <c r="AY177" s="213" t="s">
        <v>120</v>
      </c>
    </row>
    <row r="178" spans="1:65" s="2" customFormat="1" ht="16.5" customHeight="1">
      <c r="A178" s="33"/>
      <c r="B178" s="34"/>
      <c r="C178" s="185" t="s">
        <v>248</v>
      </c>
      <c r="D178" s="185" t="s">
        <v>123</v>
      </c>
      <c r="E178" s="186" t="s">
        <v>262</v>
      </c>
      <c r="F178" s="187" t="s">
        <v>263</v>
      </c>
      <c r="G178" s="188" t="s">
        <v>229</v>
      </c>
      <c r="H178" s="189">
        <v>0.52500000000000002</v>
      </c>
      <c r="I178" s="190"/>
      <c r="J178" s="191">
        <f>ROUND(I178*H178,2)</f>
        <v>0</v>
      </c>
      <c r="K178" s="187" t="s">
        <v>127</v>
      </c>
      <c r="L178" s="38"/>
      <c r="M178" s="192" t="s">
        <v>1</v>
      </c>
      <c r="N178" s="193" t="s">
        <v>42</v>
      </c>
      <c r="O178" s="70"/>
      <c r="P178" s="194">
        <f>O178*H178</f>
        <v>0</v>
      </c>
      <c r="Q178" s="194">
        <v>0</v>
      </c>
      <c r="R178" s="194">
        <f>Q178*H178</f>
        <v>0</v>
      </c>
      <c r="S178" s="194">
        <v>0</v>
      </c>
      <c r="T178" s="195">
        <f>S178*H178</f>
        <v>0</v>
      </c>
      <c r="U178" s="33"/>
      <c r="V178" s="33"/>
      <c r="W178" s="33"/>
      <c r="X178" s="33"/>
      <c r="Y178" s="33"/>
      <c r="Z178" s="33"/>
      <c r="AA178" s="33"/>
      <c r="AB178" s="33"/>
      <c r="AC178" s="33"/>
      <c r="AD178" s="33"/>
      <c r="AE178" s="33"/>
      <c r="AR178" s="196" t="s">
        <v>128</v>
      </c>
      <c r="AT178" s="196" t="s">
        <v>123</v>
      </c>
      <c r="AU178" s="196" t="s">
        <v>87</v>
      </c>
      <c r="AY178" s="16" t="s">
        <v>120</v>
      </c>
      <c r="BE178" s="197">
        <f>IF(N178="základní",J178,0)</f>
        <v>0</v>
      </c>
      <c r="BF178" s="197">
        <f>IF(N178="snížená",J178,0)</f>
        <v>0</v>
      </c>
      <c r="BG178" s="197">
        <f>IF(N178="zákl. přenesená",J178,0)</f>
        <v>0</v>
      </c>
      <c r="BH178" s="197">
        <f>IF(N178="sníž. přenesená",J178,0)</f>
        <v>0</v>
      </c>
      <c r="BI178" s="197">
        <f>IF(N178="nulová",J178,0)</f>
        <v>0</v>
      </c>
      <c r="BJ178" s="16" t="s">
        <v>85</v>
      </c>
      <c r="BK178" s="197">
        <f>ROUND(I178*H178,2)</f>
        <v>0</v>
      </c>
      <c r="BL178" s="16" t="s">
        <v>128</v>
      </c>
      <c r="BM178" s="196" t="s">
        <v>567</v>
      </c>
    </row>
    <row r="179" spans="1:65" s="2" customFormat="1" ht="48">
      <c r="A179" s="33"/>
      <c r="B179" s="34"/>
      <c r="C179" s="35"/>
      <c r="D179" s="198" t="s">
        <v>130</v>
      </c>
      <c r="E179" s="35"/>
      <c r="F179" s="199" t="s">
        <v>265</v>
      </c>
      <c r="G179" s="35"/>
      <c r="H179" s="35"/>
      <c r="I179" s="200"/>
      <c r="J179" s="35"/>
      <c r="K179" s="35"/>
      <c r="L179" s="38"/>
      <c r="M179" s="201"/>
      <c r="N179" s="202"/>
      <c r="O179" s="70"/>
      <c r="P179" s="70"/>
      <c r="Q179" s="70"/>
      <c r="R179" s="70"/>
      <c r="S179" s="70"/>
      <c r="T179" s="71"/>
      <c r="U179" s="33"/>
      <c r="V179" s="33"/>
      <c r="W179" s="33"/>
      <c r="X179" s="33"/>
      <c r="Y179" s="33"/>
      <c r="Z179" s="33"/>
      <c r="AA179" s="33"/>
      <c r="AB179" s="33"/>
      <c r="AC179" s="33"/>
      <c r="AD179" s="33"/>
      <c r="AE179" s="33"/>
      <c r="AT179" s="16" t="s">
        <v>130</v>
      </c>
      <c r="AU179" s="16" t="s">
        <v>87</v>
      </c>
    </row>
    <row r="180" spans="1:65" s="2" customFormat="1" ht="19.2">
      <c r="A180" s="33"/>
      <c r="B180" s="34"/>
      <c r="C180" s="35"/>
      <c r="D180" s="198" t="s">
        <v>186</v>
      </c>
      <c r="E180" s="35"/>
      <c r="F180" s="214" t="s">
        <v>266</v>
      </c>
      <c r="G180" s="35"/>
      <c r="H180" s="35"/>
      <c r="I180" s="200"/>
      <c r="J180" s="35"/>
      <c r="K180" s="35"/>
      <c r="L180" s="38"/>
      <c r="M180" s="201"/>
      <c r="N180" s="202"/>
      <c r="O180" s="70"/>
      <c r="P180" s="70"/>
      <c r="Q180" s="70"/>
      <c r="R180" s="70"/>
      <c r="S180" s="70"/>
      <c r="T180" s="71"/>
      <c r="U180" s="33"/>
      <c r="V180" s="33"/>
      <c r="W180" s="33"/>
      <c r="X180" s="33"/>
      <c r="Y180" s="33"/>
      <c r="Z180" s="33"/>
      <c r="AA180" s="33"/>
      <c r="AB180" s="33"/>
      <c r="AC180" s="33"/>
      <c r="AD180" s="33"/>
      <c r="AE180" s="33"/>
      <c r="AT180" s="16" t="s">
        <v>186</v>
      </c>
      <c r="AU180" s="16" t="s">
        <v>87</v>
      </c>
    </row>
    <row r="181" spans="1:65" s="2" customFormat="1" ht="16.5" customHeight="1">
      <c r="A181" s="33"/>
      <c r="B181" s="34"/>
      <c r="C181" s="185" t="s">
        <v>253</v>
      </c>
      <c r="D181" s="185" t="s">
        <v>123</v>
      </c>
      <c r="E181" s="186" t="s">
        <v>268</v>
      </c>
      <c r="F181" s="187" t="s">
        <v>269</v>
      </c>
      <c r="G181" s="188" t="s">
        <v>229</v>
      </c>
      <c r="H181" s="189">
        <v>0.17499999999999999</v>
      </c>
      <c r="I181" s="190"/>
      <c r="J181" s="191">
        <f>ROUND(I181*H181,2)</f>
        <v>0</v>
      </c>
      <c r="K181" s="187" t="s">
        <v>127</v>
      </c>
      <c r="L181" s="38"/>
      <c r="M181" s="192" t="s">
        <v>1</v>
      </c>
      <c r="N181" s="193" t="s">
        <v>42</v>
      </c>
      <c r="O181" s="70"/>
      <c r="P181" s="194">
        <f>O181*H181</f>
        <v>0</v>
      </c>
      <c r="Q181" s="194">
        <v>0</v>
      </c>
      <c r="R181" s="194">
        <f>Q181*H181</f>
        <v>0</v>
      </c>
      <c r="S181" s="194">
        <v>0</v>
      </c>
      <c r="T181" s="195">
        <f>S181*H181</f>
        <v>0</v>
      </c>
      <c r="U181" s="33"/>
      <c r="V181" s="33"/>
      <c r="W181" s="33"/>
      <c r="X181" s="33"/>
      <c r="Y181" s="33"/>
      <c r="Z181" s="33"/>
      <c r="AA181" s="33"/>
      <c r="AB181" s="33"/>
      <c r="AC181" s="33"/>
      <c r="AD181" s="33"/>
      <c r="AE181" s="33"/>
      <c r="AR181" s="196" t="s">
        <v>128</v>
      </c>
      <c r="AT181" s="196" t="s">
        <v>123</v>
      </c>
      <c r="AU181" s="196" t="s">
        <v>87</v>
      </c>
      <c r="AY181" s="16" t="s">
        <v>120</v>
      </c>
      <c r="BE181" s="197">
        <f>IF(N181="základní",J181,0)</f>
        <v>0</v>
      </c>
      <c r="BF181" s="197">
        <f>IF(N181="snížená",J181,0)</f>
        <v>0</v>
      </c>
      <c r="BG181" s="197">
        <f>IF(N181="zákl. přenesená",J181,0)</f>
        <v>0</v>
      </c>
      <c r="BH181" s="197">
        <f>IF(N181="sníž. přenesená",J181,0)</f>
        <v>0</v>
      </c>
      <c r="BI181" s="197">
        <f>IF(N181="nulová",J181,0)</f>
        <v>0</v>
      </c>
      <c r="BJ181" s="16" t="s">
        <v>85</v>
      </c>
      <c r="BK181" s="197">
        <f>ROUND(I181*H181,2)</f>
        <v>0</v>
      </c>
      <c r="BL181" s="16" t="s">
        <v>128</v>
      </c>
      <c r="BM181" s="196" t="s">
        <v>568</v>
      </c>
    </row>
    <row r="182" spans="1:65" s="2" customFormat="1" ht="48">
      <c r="A182" s="33"/>
      <c r="B182" s="34"/>
      <c r="C182" s="35"/>
      <c r="D182" s="198" t="s">
        <v>130</v>
      </c>
      <c r="E182" s="35"/>
      <c r="F182" s="199" t="s">
        <v>271</v>
      </c>
      <c r="G182" s="35"/>
      <c r="H182" s="35"/>
      <c r="I182" s="200"/>
      <c r="J182" s="35"/>
      <c r="K182" s="35"/>
      <c r="L182" s="38"/>
      <c r="M182" s="201"/>
      <c r="N182" s="202"/>
      <c r="O182" s="70"/>
      <c r="P182" s="70"/>
      <c r="Q182" s="70"/>
      <c r="R182" s="70"/>
      <c r="S182" s="70"/>
      <c r="T182" s="71"/>
      <c r="U182" s="33"/>
      <c r="V182" s="33"/>
      <c r="W182" s="33"/>
      <c r="X182" s="33"/>
      <c r="Y182" s="33"/>
      <c r="Z182" s="33"/>
      <c r="AA182" s="33"/>
      <c r="AB182" s="33"/>
      <c r="AC182" s="33"/>
      <c r="AD182" s="33"/>
      <c r="AE182" s="33"/>
      <c r="AT182" s="16" t="s">
        <v>130</v>
      </c>
      <c r="AU182" s="16" t="s">
        <v>87</v>
      </c>
    </row>
    <row r="183" spans="1:65" s="2" customFormat="1" ht="19.2">
      <c r="A183" s="33"/>
      <c r="B183" s="34"/>
      <c r="C183" s="35"/>
      <c r="D183" s="198" t="s">
        <v>186</v>
      </c>
      <c r="E183" s="35"/>
      <c r="F183" s="214" t="s">
        <v>266</v>
      </c>
      <c r="G183" s="35"/>
      <c r="H183" s="35"/>
      <c r="I183" s="200"/>
      <c r="J183" s="35"/>
      <c r="K183" s="35"/>
      <c r="L183" s="38"/>
      <c r="M183" s="201"/>
      <c r="N183" s="202"/>
      <c r="O183" s="70"/>
      <c r="P183" s="70"/>
      <c r="Q183" s="70"/>
      <c r="R183" s="70"/>
      <c r="S183" s="70"/>
      <c r="T183" s="71"/>
      <c r="U183" s="33"/>
      <c r="V183" s="33"/>
      <c r="W183" s="33"/>
      <c r="X183" s="33"/>
      <c r="Y183" s="33"/>
      <c r="Z183" s="33"/>
      <c r="AA183" s="33"/>
      <c r="AB183" s="33"/>
      <c r="AC183" s="33"/>
      <c r="AD183" s="33"/>
      <c r="AE183" s="33"/>
      <c r="AT183" s="16" t="s">
        <v>186</v>
      </c>
      <c r="AU183" s="16" t="s">
        <v>87</v>
      </c>
    </row>
    <row r="184" spans="1:65" s="2" customFormat="1" ht="16.5" customHeight="1">
      <c r="A184" s="33"/>
      <c r="B184" s="34"/>
      <c r="C184" s="185" t="s">
        <v>255</v>
      </c>
      <c r="D184" s="185" t="s">
        <v>123</v>
      </c>
      <c r="E184" s="186" t="s">
        <v>157</v>
      </c>
      <c r="F184" s="187" t="s">
        <v>158</v>
      </c>
      <c r="G184" s="188" t="s">
        <v>159</v>
      </c>
      <c r="H184" s="189">
        <v>352</v>
      </c>
      <c r="I184" s="190"/>
      <c r="J184" s="191">
        <f>ROUND(I184*H184,2)</f>
        <v>0</v>
      </c>
      <c r="K184" s="187" t="s">
        <v>127</v>
      </c>
      <c r="L184" s="38"/>
      <c r="M184" s="192" t="s">
        <v>1</v>
      </c>
      <c r="N184" s="193" t="s">
        <v>42</v>
      </c>
      <c r="O184" s="70"/>
      <c r="P184" s="194">
        <f>O184*H184</f>
        <v>0</v>
      </c>
      <c r="Q184" s="194">
        <v>0</v>
      </c>
      <c r="R184" s="194">
        <f>Q184*H184</f>
        <v>0</v>
      </c>
      <c r="S184" s="194">
        <v>0</v>
      </c>
      <c r="T184" s="195">
        <f>S184*H184</f>
        <v>0</v>
      </c>
      <c r="U184" s="33"/>
      <c r="V184" s="33"/>
      <c r="W184" s="33"/>
      <c r="X184" s="33"/>
      <c r="Y184" s="33"/>
      <c r="Z184" s="33"/>
      <c r="AA184" s="33"/>
      <c r="AB184" s="33"/>
      <c r="AC184" s="33"/>
      <c r="AD184" s="33"/>
      <c r="AE184" s="33"/>
      <c r="AR184" s="196" t="s">
        <v>128</v>
      </c>
      <c r="AT184" s="196" t="s">
        <v>123</v>
      </c>
      <c r="AU184" s="196" t="s">
        <v>87</v>
      </c>
      <c r="AY184" s="16" t="s">
        <v>120</v>
      </c>
      <c r="BE184" s="197">
        <f>IF(N184="základní",J184,0)</f>
        <v>0</v>
      </c>
      <c r="BF184" s="197">
        <f>IF(N184="snížená",J184,0)</f>
        <v>0</v>
      </c>
      <c r="BG184" s="197">
        <f>IF(N184="zákl. přenesená",J184,0)</f>
        <v>0</v>
      </c>
      <c r="BH184" s="197">
        <f>IF(N184="sníž. přenesená",J184,0)</f>
        <v>0</v>
      </c>
      <c r="BI184" s="197">
        <f>IF(N184="nulová",J184,0)</f>
        <v>0</v>
      </c>
      <c r="BJ184" s="16" t="s">
        <v>85</v>
      </c>
      <c r="BK184" s="197">
        <f>ROUND(I184*H184,2)</f>
        <v>0</v>
      </c>
      <c r="BL184" s="16" t="s">
        <v>128</v>
      </c>
      <c r="BM184" s="196" t="s">
        <v>569</v>
      </c>
    </row>
    <row r="185" spans="1:65" s="2" customFormat="1" ht="28.8">
      <c r="A185" s="33"/>
      <c r="B185" s="34"/>
      <c r="C185" s="35"/>
      <c r="D185" s="198" t="s">
        <v>130</v>
      </c>
      <c r="E185" s="35"/>
      <c r="F185" s="199" t="s">
        <v>161</v>
      </c>
      <c r="G185" s="35"/>
      <c r="H185" s="35"/>
      <c r="I185" s="200"/>
      <c r="J185" s="35"/>
      <c r="K185" s="35"/>
      <c r="L185" s="38"/>
      <c r="M185" s="201"/>
      <c r="N185" s="202"/>
      <c r="O185" s="70"/>
      <c r="P185" s="70"/>
      <c r="Q185" s="70"/>
      <c r="R185" s="70"/>
      <c r="S185" s="70"/>
      <c r="T185" s="71"/>
      <c r="U185" s="33"/>
      <c r="V185" s="33"/>
      <c r="W185" s="33"/>
      <c r="X185" s="33"/>
      <c r="Y185" s="33"/>
      <c r="Z185" s="33"/>
      <c r="AA185" s="33"/>
      <c r="AB185" s="33"/>
      <c r="AC185" s="33"/>
      <c r="AD185" s="33"/>
      <c r="AE185" s="33"/>
      <c r="AT185" s="16" t="s">
        <v>130</v>
      </c>
      <c r="AU185" s="16" t="s">
        <v>87</v>
      </c>
    </row>
    <row r="186" spans="1:65" s="2" customFormat="1" ht="16.5" customHeight="1">
      <c r="A186" s="33"/>
      <c r="B186" s="34"/>
      <c r="C186" s="185" t="s">
        <v>261</v>
      </c>
      <c r="D186" s="185" t="s">
        <v>123</v>
      </c>
      <c r="E186" s="186" t="s">
        <v>288</v>
      </c>
      <c r="F186" s="187" t="s">
        <v>289</v>
      </c>
      <c r="G186" s="188" t="s">
        <v>290</v>
      </c>
      <c r="H186" s="189">
        <v>46</v>
      </c>
      <c r="I186" s="190"/>
      <c r="J186" s="191">
        <f>ROUND(I186*H186,2)</f>
        <v>0</v>
      </c>
      <c r="K186" s="187" t="s">
        <v>127</v>
      </c>
      <c r="L186" s="38"/>
      <c r="M186" s="192" t="s">
        <v>1</v>
      </c>
      <c r="N186" s="193" t="s">
        <v>42</v>
      </c>
      <c r="O186" s="70"/>
      <c r="P186" s="194">
        <f>O186*H186</f>
        <v>0</v>
      </c>
      <c r="Q186" s="194">
        <v>0</v>
      </c>
      <c r="R186" s="194">
        <f>Q186*H186</f>
        <v>0</v>
      </c>
      <c r="S186" s="194">
        <v>0</v>
      </c>
      <c r="T186" s="195">
        <f>S186*H186</f>
        <v>0</v>
      </c>
      <c r="U186" s="33"/>
      <c r="V186" s="33"/>
      <c r="W186" s="33"/>
      <c r="X186" s="33"/>
      <c r="Y186" s="33"/>
      <c r="Z186" s="33"/>
      <c r="AA186" s="33"/>
      <c r="AB186" s="33"/>
      <c r="AC186" s="33"/>
      <c r="AD186" s="33"/>
      <c r="AE186" s="33"/>
      <c r="AR186" s="196" t="s">
        <v>128</v>
      </c>
      <c r="AT186" s="196" t="s">
        <v>123</v>
      </c>
      <c r="AU186" s="196" t="s">
        <v>87</v>
      </c>
      <c r="AY186" s="16" t="s">
        <v>120</v>
      </c>
      <c r="BE186" s="197">
        <f>IF(N186="základní",J186,0)</f>
        <v>0</v>
      </c>
      <c r="BF186" s="197">
        <f>IF(N186="snížená",J186,0)</f>
        <v>0</v>
      </c>
      <c r="BG186" s="197">
        <f>IF(N186="zákl. přenesená",J186,0)</f>
        <v>0</v>
      </c>
      <c r="BH186" s="197">
        <f>IF(N186="sníž. přenesená",J186,0)</f>
        <v>0</v>
      </c>
      <c r="BI186" s="197">
        <f>IF(N186="nulová",J186,0)</f>
        <v>0</v>
      </c>
      <c r="BJ186" s="16" t="s">
        <v>85</v>
      </c>
      <c r="BK186" s="197">
        <f>ROUND(I186*H186,2)</f>
        <v>0</v>
      </c>
      <c r="BL186" s="16" t="s">
        <v>128</v>
      </c>
      <c r="BM186" s="196" t="s">
        <v>570</v>
      </c>
    </row>
    <row r="187" spans="1:65" s="2" customFormat="1" ht="38.4">
      <c r="A187" s="33"/>
      <c r="B187" s="34"/>
      <c r="C187" s="35"/>
      <c r="D187" s="198" t="s">
        <v>130</v>
      </c>
      <c r="E187" s="35"/>
      <c r="F187" s="199" t="s">
        <v>292</v>
      </c>
      <c r="G187" s="35"/>
      <c r="H187" s="35"/>
      <c r="I187" s="200"/>
      <c r="J187" s="35"/>
      <c r="K187" s="35"/>
      <c r="L187" s="38"/>
      <c r="M187" s="201"/>
      <c r="N187" s="202"/>
      <c r="O187" s="70"/>
      <c r="P187" s="70"/>
      <c r="Q187" s="70"/>
      <c r="R187" s="70"/>
      <c r="S187" s="70"/>
      <c r="T187" s="71"/>
      <c r="U187" s="33"/>
      <c r="V187" s="33"/>
      <c r="W187" s="33"/>
      <c r="X187" s="33"/>
      <c r="Y187" s="33"/>
      <c r="Z187" s="33"/>
      <c r="AA187" s="33"/>
      <c r="AB187" s="33"/>
      <c r="AC187" s="33"/>
      <c r="AD187" s="33"/>
      <c r="AE187" s="33"/>
      <c r="AT187" s="16" t="s">
        <v>130</v>
      </c>
      <c r="AU187" s="16" t="s">
        <v>87</v>
      </c>
    </row>
    <row r="188" spans="1:65" s="2" customFormat="1" ht="16.5" customHeight="1">
      <c r="A188" s="33"/>
      <c r="B188" s="34"/>
      <c r="C188" s="185" t="s">
        <v>267</v>
      </c>
      <c r="D188" s="185" t="s">
        <v>123</v>
      </c>
      <c r="E188" s="186" t="s">
        <v>294</v>
      </c>
      <c r="F188" s="187" t="s">
        <v>295</v>
      </c>
      <c r="G188" s="188" t="s">
        <v>142</v>
      </c>
      <c r="H188" s="189">
        <v>1068</v>
      </c>
      <c r="I188" s="190"/>
      <c r="J188" s="191">
        <f>ROUND(I188*H188,2)</f>
        <v>0</v>
      </c>
      <c r="K188" s="187" t="s">
        <v>127</v>
      </c>
      <c r="L188" s="38"/>
      <c r="M188" s="192" t="s">
        <v>1</v>
      </c>
      <c r="N188" s="193" t="s">
        <v>42</v>
      </c>
      <c r="O188" s="70"/>
      <c r="P188" s="194">
        <f>O188*H188</f>
        <v>0</v>
      </c>
      <c r="Q188" s="194">
        <v>0</v>
      </c>
      <c r="R188" s="194">
        <f>Q188*H188</f>
        <v>0</v>
      </c>
      <c r="S188" s="194">
        <v>0</v>
      </c>
      <c r="T188" s="195">
        <f>S188*H188</f>
        <v>0</v>
      </c>
      <c r="U188" s="33"/>
      <c r="V188" s="33"/>
      <c r="W188" s="33"/>
      <c r="X188" s="33"/>
      <c r="Y188" s="33"/>
      <c r="Z188" s="33"/>
      <c r="AA188" s="33"/>
      <c r="AB188" s="33"/>
      <c r="AC188" s="33"/>
      <c r="AD188" s="33"/>
      <c r="AE188" s="33"/>
      <c r="AR188" s="196" t="s">
        <v>128</v>
      </c>
      <c r="AT188" s="196" t="s">
        <v>123</v>
      </c>
      <c r="AU188" s="196" t="s">
        <v>87</v>
      </c>
      <c r="AY188" s="16" t="s">
        <v>120</v>
      </c>
      <c r="BE188" s="197">
        <f>IF(N188="základní",J188,0)</f>
        <v>0</v>
      </c>
      <c r="BF188" s="197">
        <f>IF(N188="snížená",J188,0)</f>
        <v>0</v>
      </c>
      <c r="BG188" s="197">
        <f>IF(N188="zákl. přenesená",J188,0)</f>
        <v>0</v>
      </c>
      <c r="BH188" s="197">
        <f>IF(N188="sníž. přenesená",J188,0)</f>
        <v>0</v>
      </c>
      <c r="BI188" s="197">
        <f>IF(N188="nulová",J188,0)</f>
        <v>0</v>
      </c>
      <c r="BJ188" s="16" t="s">
        <v>85</v>
      </c>
      <c r="BK188" s="197">
        <f>ROUND(I188*H188,2)</f>
        <v>0</v>
      </c>
      <c r="BL188" s="16" t="s">
        <v>128</v>
      </c>
      <c r="BM188" s="196" t="s">
        <v>571</v>
      </c>
    </row>
    <row r="189" spans="1:65" s="2" customFormat="1" ht="28.8">
      <c r="A189" s="33"/>
      <c r="B189" s="34"/>
      <c r="C189" s="35"/>
      <c r="D189" s="198" t="s">
        <v>130</v>
      </c>
      <c r="E189" s="35"/>
      <c r="F189" s="199" t="s">
        <v>297</v>
      </c>
      <c r="G189" s="35"/>
      <c r="H189" s="35"/>
      <c r="I189" s="200"/>
      <c r="J189" s="35"/>
      <c r="K189" s="35"/>
      <c r="L189" s="38"/>
      <c r="M189" s="201"/>
      <c r="N189" s="202"/>
      <c r="O189" s="70"/>
      <c r="P189" s="70"/>
      <c r="Q189" s="70"/>
      <c r="R189" s="70"/>
      <c r="S189" s="70"/>
      <c r="T189" s="71"/>
      <c r="U189" s="33"/>
      <c r="V189" s="33"/>
      <c r="W189" s="33"/>
      <c r="X189" s="33"/>
      <c r="Y189" s="33"/>
      <c r="Z189" s="33"/>
      <c r="AA189" s="33"/>
      <c r="AB189" s="33"/>
      <c r="AC189" s="33"/>
      <c r="AD189" s="33"/>
      <c r="AE189" s="33"/>
      <c r="AT189" s="16" t="s">
        <v>130</v>
      </c>
      <c r="AU189" s="16" t="s">
        <v>87</v>
      </c>
    </row>
    <row r="190" spans="1:65" s="13" customFormat="1" ht="10.199999999999999">
      <c r="B190" s="203"/>
      <c r="C190" s="204"/>
      <c r="D190" s="198" t="s">
        <v>132</v>
      </c>
      <c r="E190" s="205" t="s">
        <v>1</v>
      </c>
      <c r="F190" s="206" t="s">
        <v>572</v>
      </c>
      <c r="G190" s="204"/>
      <c r="H190" s="207">
        <v>1068</v>
      </c>
      <c r="I190" s="208"/>
      <c r="J190" s="204"/>
      <c r="K190" s="204"/>
      <c r="L190" s="209"/>
      <c r="M190" s="210"/>
      <c r="N190" s="211"/>
      <c r="O190" s="211"/>
      <c r="P190" s="211"/>
      <c r="Q190" s="211"/>
      <c r="R190" s="211"/>
      <c r="S190" s="211"/>
      <c r="T190" s="212"/>
      <c r="AT190" s="213" t="s">
        <v>132</v>
      </c>
      <c r="AU190" s="213" t="s">
        <v>87</v>
      </c>
      <c r="AV190" s="13" t="s">
        <v>87</v>
      </c>
      <c r="AW190" s="13" t="s">
        <v>34</v>
      </c>
      <c r="AX190" s="13" t="s">
        <v>85</v>
      </c>
      <c r="AY190" s="213" t="s">
        <v>120</v>
      </c>
    </row>
    <row r="191" spans="1:65" s="2" customFormat="1" ht="16.5" customHeight="1">
      <c r="A191" s="33"/>
      <c r="B191" s="34"/>
      <c r="C191" s="185" t="s">
        <v>272</v>
      </c>
      <c r="D191" s="185" t="s">
        <v>123</v>
      </c>
      <c r="E191" s="186" t="s">
        <v>300</v>
      </c>
      <c r="F191" s="187" t="s">
        <v>301</v>
      </c>
      <c r="G191" s="188" t="s">
        <v>142</v>
      </c>
      <c r="H191" s="189">
        <v>1068</v>
      </c>
      <c r="I191" s="190"/>
      <c r="J191" s="191">
        <f>ROUND(I191*H191,2)</f>
        <v>0</v>
      </c>
      <c r="K191" s="187" t="s">
        <v>127</v>
      </c>
      <c r="L191" s="38"/>
      <c r="M191" s="192" t="s">
        <v>1</v>
      </c>
      <c r="N191" s="193" t="s">
        <v>42</v>
      </c>
      <c r="O191" s="70"/>
      <c r="P191" s="194">
        <f>O191*H191</f>
        <v>0</v>
      </c>
      <c r="Q191" s="194">
        <v>0</v>
      </c>
      <c r="R191" s="194">
        <f>Q191*H191</f>
        <v>0</v>
      </c>
      <c r="S191" s="194">
        <v>0</v>
      </c>
      <c r="T191" s="195">
        <f>S191*H191</f>
        <v>0</v>
      </c>
      <c r="U191" s="33"/>
      <c r="V191" s="33"/>
      <c r="W191" s="33"/>
      <c r="X191" s="33"/>
      <c r="Y191" s="33"/>
      <c r="Z191" s="33"/>
      <c r="AA191" s="33"/>
      <c r="AB191" s="33"/>
      <c r="AC191" s="33"/>
      <c r="AD191" s="33"/>
      <c r="AE191" s="33"/>
      <c r="AR191" s="196" t="s">
        <v>128</v>
      </c>
      <c r="AT191" s="196" t="s">
        <v>123</v>
      </c>
      <c r="AU191" s="196" t="s">
        <v>87</v>
      </c>
      <c r="AY191" s="16" t="s">
        <v>120</v>
      </c>
      <c r="BE191" s="197">
        <f>IF(N191="základní",J191,0)</f>
        <v>0</v>
      </c>
      <c r="BF191" s="197">
        <f>IF(N191="snížená",J191,0)</f>
        <v>0</v>
      </c>
      <c r="BG191" s="197">
        <f>IF(N191="zákl. přenesená",J191,0)</f>
        <v>0</v>
      </c>
      <c r="BH191" s="197">
        <f>IF(N191="sníž. přenesená",J191,0)</f>
        <v>0</v>
      </c>
      <c r="BI191" s="197">
        <f>IF(N191="nulová",J191,0)</f>
        <v>0</v>
      </c>
      <c r="BJ191" s="16" t="s">
        <v>85</v>
      </c>
      <c r="BK191" s="197">
        <f>ROUND(I191*H191,2)</f>
        <v>0</v>
      </c>
      <c r="BL191" s="16" t="s">
        <v>128</v>
      </c>
      <c r="BM191" s="196" t="s">
        <v>573</v>
      </c>
    </row>
    <row r="192" spans="1:65" s="2" customFormat="1" ht="28.8">
      <c r="A192" s="33"/>
      <c r="B192" s="34"/>
      <c r="C192" s="35"/>
      <c r="D192" s="198" t="s">
        <v>130</v>
      </c>
      <c r="E192" s="35"/>
      <c r="F192" s="199" t="s">
        <v>303</v>
      </c>
      <c r="G192" s="35"/>
      <c r="H192" s="35"/>
      <c r="I192" s="200"/>
      <c r="J192" s="35"/>
      <c r="K192" s="35"/>
      <c r="L192" s="38"/>
      <c r="M192" s="201"/>
      <c r="N192" s="202"/>
      <c r="O192" s="70"/>
      <c r="P192" s="70"/>
      <c r="Q192" s="70"/>
      <c r="R192" s="70"/>
      <c r="S192" s="70"/>
      <c r="T192" s="71"/>
      <c r="U192" s="33"/>
      <c r="V192" s="33"/>
      <c r="W192" s="33"/>
      <c r="X192" s="33"/>
      <c r="Y192" s="33"/>
      <c r="Z192" s="33"/>
      <c r="AA192" s="33"/>
      <c r="AB192" s="33"/>
      <c r="AC192" s="33"/>
      <c r="AD192" s="33"/>
      <c r="AE192" s="33"/>
      <c r="AT192" s="16" t="s">
        <v>130</v>
      </c>
      <c r="AU192" s="16" t="s">
        <v>87</v>
      </c>
    </row>
    <row r="193" spans="1:65" s="13" customFormat="1" ht="10.199999999999999">
      <c r="B193" s="203"/>
      <c r="C193" s="204"/>
      <c r="D193" s="198" t="s">
        <v>132</v>
      </c>
      <c r="E193" s="205" t="s">
        <v>1</v>
      </c>
      <c r="F193" s="206" t="s">
        <v>572</v>
      </c>
      <c r="G193" s="204"/>
      <c r="H193" s="207">
        <v>1068</v>
      </c>
      <c r="I193" s="208"/>
      <c r="J193" s="204"/>
      <c r="K193" s="204"/>
      <c r="L193" s="209"/>
      <c r="M193" s="210"/>
      <c r="N193" s="211"/>
      <c r="O193" s="211"/>
      <c r="P193" s="211"/>
      <c r="Q193" s="211"/>
      <c r="R193" s="211"/>
      <c r="S193" s="211"/>
      <c r="T193" s="212"/>
      <c r="AT193" s="213" t="s">
        <v>132</v>
      </c>
      <c r="AU193" s="213" t="s">
        <v>87</v>
      </c>
      <c r="AV193" s="13" t="s">
        <v>87</v>
      </c>
      <c r="AW193" s="13" t="s">
        <v>34</v>
      </c>
      <c r="AX193" s="13" t="s">
        <v>85</v>
      </c>
      <c r="AY193" s="213" t="s">
        <v>120</v>
      </c>
    </row>
    <row r="194" spans="1:65" s="2" customFormat="1" ht="16.5" customHeight="1">
      <c r="A194" s="33"/>
      <c r="B194" s="34"/>
      <c r="C194" s="185" t="s">
        <v>277</v>
      </c>
      <c r="D194" s="185" t="s">
        <v>123</v>
      </c>
      <c r="E194" s="186" t="s">
        <v>311</v>
      </c>
      <c r="F194" s="187" t="s">
        <v>312</v>
      </c>
      <c r="G194" s="188" t="s">
        <v>290</v>
      </c>
      <c r="H194" s="189">
        <v>2</v>
      </c>
      <c r="I194" s="190"/>
      <c r="J194" s="191">
        <f>ROUND(I194*H194,2)</f>
        <v>0</v>
      </c>
      <c r="K194" s="187" t="s">
        <v>127</v>
      </c>
      <c r="L194" s="38"/>
      <c r="M194" s="192" t="s">
        <v>1</v>
      </c>
      <c r="N194" s="193" t="s">
        <v>42</v>
      </c>
      <c r="O194" s="70"/>
      <c r="P194" s="194">
        <f>O194*H194</f>
        <v>0</v>
      </c>
      <c r="Q194" s="194">
        <v>0</v>
      </c>
      <c r="R194" s="194">
        <f>Q194*H194</f>
        <v>0</v>
      </c>
      <c r="S194" s="194">
        <v>0</v>
      </c>
      <c r="T194" s="195">
        <f>S194*H194</f>
        <v>0</v>
      </c>
      <c r="U194" s="33"/>
      <c r="V194" s="33"/>
      <c r="W194" s="33"/>
      <c r="X194" s="33"/>
      <c r="Y194" s="33"/>
      <c r="Z194" s="33"/>
      <c r="AA194" s="33"/>
      <c r="AB194" s="33"/>
      <c r="AC194" s="33"/>
      <c r="AD194" s="33"/>
      <c r="AE194" s="33"/>
      <c r="AR194" s="196" t="s">
        <v>128</v>
      </c>
      <c r="AT194" s="196" t="s">
        <v>123</v>
      </c>
      <c r="AU194" s="196" t="s">
        <v>87</v>
      </c>
      <c r="AY194" s="16" t="s">
        <v>120</v>
      </c>
      <c r="BE194" s="197">
        <f>IF(N194="základní",J194,0)</f>
        <v>0</v>
      </c>
      <c r="BF194" s="197">
        <f>IF(N194="snížená",J194,0)</f>
        <v>0</v>
      </c>
      <c r="BG194" s="197">
        <f>IF(N194="zákl. přenesená",J194,0)</f>
        <v>0</v>
      </c>
      <c r="BH194" s="197">
        <f>IF(N194="sníž. přenesená",J194,0)</f>
        <v>0</v>
      </c>
      <c r="BI194" s="197">
        <f>IF(N194="nulová",J194,0)</f>
        <v>0</v>
      </c>
      <c r="BJ194" s="16" t="s">
        <v>85</v>
      </c>
      <c r="BK194" s="197">
        <f>ROUND(I194*H194,2)</f>
        <v>0</v>
      </c>
      <c r="BL194" s="16" t="s">
        <v>128</v>
      </c>
      <c r="BM194" s="196" t="s">
        <v>574</v>
      </c>
    </row>
    <row r="195" spans="1:65" s="2" customFormat="1" ht="28.8">
      <c r="A195" s="33"/>
      <c r="B195" s="34"/>
      <c r="C195" s="35"/>
      <c r="D195" s="198" t="s">
        <v>130</v>
      </c>
      <c r="E195" s="35"/>
      <c r="F195" s="199" t="s">
        <v>314</v>
      </c>
      <c r="G195" s="35"/>
      <c r="H195" s="35"/>
      <c r="I195" s="200"/>
      <c r="J195" s="35"/>
      <c r="K195" s="35"/>
      <c r="L195" s="38"/>
      <c r="M195" s="201"/>
      <c r="N195" s="202"/>
      <c r="O195" s="70"/>
      <c r="P195" s="70"/>
      <c r="Q195" s="70"/>
      <c r="R195" s="70"/>
      <c r="S195" s="70"/>
      <c r="T195" s="71"/>
      <c r="U195" s="33"/>
      <c r="V195" s="33"/>
      <c r="W195" s="33"/>
      <c r="X195" s="33"/>
      <c r="Y195" s="33"/>
      <c r="Z195" s="33"/>
      <c r="AA195" s="33"/>
      <c r="AB195" s="33"/>
      <c r="AC195" s="33"/>
      <c r="AD195" s="33"/>
      <c r="AE195" s="33"/>
      <c r="AT195" s="16" t="s">
        <v>130</v>
      </c>
      <c r="AU195" s="16" t="s">
        <v>87</v>
      </c>
    </row>
    <row r="196" spans="1:65" s="2" customFormat="1" ht="16.5" customHeight="1">
      <c r="A196" s="33"/>
      <c r="B196" s="34"/>
      <c r="C196" s="185" t="s">
        <v>282</v>
      </c>
      <c r="D196" s="185" t="s">
        <v>123</v>
      </c>
      <c r="E196" s="186" t="s">
        <v>278</v>
      </c>
      <c r="F196" s="187" t="s">
        <v>279</v>
      </c>
      <c r="G196" s="188" t="s">
        <v>148</v>
      </c>
      <c r="H196" s="189">
        <v>2</v>
      </c>
      <c r="I196" s="190"/>
      <c r="J196" s="191">
        <f>ROUND(I196*H196,2)</f>
        <v>0</v>
      </c>
      <c r="K196" s="187" t="s">
        <v>127</v>
      </c>
      <c r="L196" s="38"/>
      <c r="M196" s="192" t="s">
        <v>1</v>
      </c>
      <c r="N196" s="193" t="s">
        <v>42</v>
      </c>
      <c r="O196" s="70"/>
      <c r="P196" s="194">
        <f>O196*H196</f>
        <v>0</v>
      </c>
      <c r="Q196" s="194">
        <v>0</v>
      </c>
      <c r="R196" s="194">
        <f>Q196*H196</f>
        <v>0</v>
      </c>
      <c r="S196" s="194">
        <v>0</v>
      </c>
      <c r="T196" s="195">
        <f>S196*H196</f>
        <v>0</v>
      </c>
      <c r="U196" s="33"/>
      <c r="V196" s="33"/>
      <c r="W196" s="33"/>
      <c r="X196" s="33"/>
      <c r="Y196" s="33"/>
      <c r="Z196" s="33"/>
      <c r="AA196" s="33"/>
      <c r="AB196" s="33"/>
      <c r="AC196" s="33"/>
      <c r="AD196" s="33"/>
      <c r="AE196" s="33"/>
      <c r="AR196" s="196" t="s">
        <v>128</v>
      </c>
      <c r="AT196" s="196" t="s">
        <v>123</v>
      </c>
      <c r="AU196" s="196" t="s">
        <v>87</v>
      </c>
      <c r="AY196" s="16" t="s">
        <v>120</v>
      </c>
      <c r="BE196" s="197">
        <f>IF(N196="základní",J196,0)</f>
        <v>0</v>
      </c>
      <c r="BF196" s="197">
        <f>IF(N196="snížená",J196,0)</f>
        <v>0</v>
      </c>
      <c r="BG196" s="197">
        <f>IF(N196="zákl. přenesená",J196,0)</f>
        <v>0</v>
      </c>
      <c r="BH196" s="197">
        <f>IF(N196="sníž. přenesená",J196,0)</f>
        <v>0</v>
      </c>
      <c r="BI196" s="197">
        <f>IF(N196="nulová",J196,0)</f>
        <v>0</v>
      </c>
      <c r="BJ196" s="16" t="s">
        <v>85</v>
      </c>
      <c r="BK196" s="197">
        <f>ROUND(I196*H196,2)</f>
        <v>0</v>
      </c>
      <c r="BL196" s="16" t="s">
        <v>128</v>
      </c>
      <c r="BM196" s="196" t="s">
        <v>575</v>
      </c>
    </row>
    <row r="197" spans="1:65" s="2" customFormat="1" ht="28.8">
      <c r="A197" s="33"/>
      <c r="B197" s="34"/>
      <c r="C197" s="35"/>
      <c r="D197" s="198" t="s">
        <v>130</v>
      </c>
      <c r="E197" s="35"/>
      <c r="F197" s="199" t="s">
        <v>281</v>
      </c>
      <c r="G197" s="35"/>
      <c r="H197" s="35"/>
      <c r="I197" s="200"/>
      <c r="J197" s="35"/>
      <c r="K197" s="35"/>
      <c r="L197" s="38"/>
      <c r="M197" s="201"/>
      <c r="N197" s="202"/>
      <c r="O197" s="70"/>
      <c r="P197" s="70"/>
      <c r="Q197" s="70"/>
      <c r="R197" s="70"/>
      <c r="S197" s="70"/>
      <c r="T197" s="71"/>
      <c r="U197" s="33"/>
      <c r="V197" s="33"/>
      <c r="W197" s="33"/>
      <c r="X197" s="33"/>
      <c r="Y197" s="33"/>
      <c r="Z197" s="33"/>
      <c r="AA197" s="33"/>
      <c r="AB197" s="33"/>
      <c r="AC197" s="33"/>
      <c r="AD197" s="33"/>
      <c r="AE197" s="33"/>
      <c r="AT197" s="16" t="s">
        <v>130</v>
      </c>
      <c r="AU197" s="16" t="s">
        <v>87</v>
      </c>
    </row>
    <row r="198" spans="1:65" s="2" customFormat="1" ht="16.5" customHeight="1">
      <c r="A198" s="33"/>
      <c r="B198" s="34"/>
      <c r="C198" s="185" t="s">
        <v>287</v>
      </c>
      <c r="D198" s="185" t="s">
        <v>123</v>
      </c>
      <c r="E198" s="186" t="s">
        <v>333</v>
      </c>
      <c r="F198" s="187" t="s">
        <v>334</v>
      </c>
      <c r="G198" s="188" t="s">
        <v>172</v>
      </c>
      <c r="H198" s="189">
        <v>108</v>
      </c>
      <c r="I198" s="190"/>
      <c r="J198" s="191">
        <f>ROUND(I198*H198,2)</f>
        <v>0</v>
      </c>
      <c r="K198" s="187" t="s">
        <v>127</v>
      </c>
      <c r="L198" s="38"/>
      <c r="M198" s="192" t="s">
        <v>1</v>
      </c>
      <c r="N198" s="193" t="s">
        <v>42</v>
      </c>
      <c r="O198" s="70"/>
      <c r="P198" s="194">
        <f>O198*H198</f>
        <v>0</v>
      </c>
      <c r="Q198" s="194">
        <v>0</v>
      </c>
      <c r="R198" s="194">
        <f>Q198*H198</f>
        <v>0</v>
      </c>
      <c r="S198" s="194">
        <v>0</v>
      </c>
      <c r="T198" s="195">
        <f>S198*H198</f>
        <v>0</v>
      </c>
      <c r="U198" s="33"/>
      <c r="V198" s="33"/>
      <c r="W198" s="33"/>
      <c r="X198" s="33"/>
      <c r="Y198" s="33"/>
      <c r="Z198" s="33"/>
      <c r="AA198" s="33"/>
      <c r="AB198" s="33"/>
      <c r="AC198" s="33"/>
      <c r="AD198" s="33"/>
      <c r="AE198" s="33"/>
      <c r="AR198" s="196" t="s">
        <v>128</v>
      </c>
      <c r="AT198" s="196" t="s">
        <v>123</v>
      </c>
      <c r="AU198" s="196" t="s">
        <v>87</v>
      </c>
      <c r="AY198" s="16" t="s">
        <v>120</v>
      </c>
      <c r="BE198" s="197">
        <f>IF(N198="základní",J198,0)</f>
        <v>0</v>
      </c>
      <c r="BF198" s="197">
        <f>IF(N198="snížená",J198,0)</f>
        <v>0</v>
      </c>
      <c r="BG198" s="197">
        <f>IF(N198="zákl. přenesená",J198,0)</f>
        <v>0</v>
      </c>
      <c r="BH198" s="197">
        <f>IF(N198="sníž. přenesená",J198,0)</f>
        <v>0</v>
      </c>
      <c r="BI198" s="197">
        <f>IF(N198="nulová",J198,0)</f>
        <v>0</v>
      </c>
      <c r="BJ198" s="16" t="s">
        <v>85</v>
      </c>
      <c r="BK198" s="197">
        <f>ROUND(I198*H198,2)</f>
        <v>0</v>
      </c>
      <c r="BL198" s="16" t="s">
        <v>128</v>
      </c>
      <c r="BM198" s="196" t="s">
        <v>576</v>
      </c>
    </row>
    <row r="199" spans="1:65" s="2" customFormat="1" ht="28.8">
      <c r="A199" s="33"/>
      <c r="B199" s="34"/>
      <c r="C199" s="35"/>
      <c r="D199" s="198" t="s">
        <v>130</v>
      </c>
      <c r="E199" s="35"/>
      <c r="F199" s="199" t="s">
        <v>336</v>
      </c>
      <c r="G199" s="35"/>
      <c r="H199" s="35"/>
      <c r="I199" s="200"/>
      <c r="J199" s="35"/>
      <c r="K199" s="35"/>
      <c r="L199" s="38"/>
      <c r="M199" s="201"/>
      <c r="N199" s="202"/>
      <c r="O199" s="70"/>
      <c r="P199" s="70"/>
      <c r="Q199" s="70"/>
      <c r="R199" s="70"/>
      <c r="S199" s="70"/>
      <c r="T199" s="71"/>
      <c r="U199" s="33"/>
      <c r="V199" s="33"/>
      <c r="W199" s="33"/>
      <c r="X199" s="33"/>
      <c r="Y199" s="33"/>
      <c r="Z199" s="33"/>
      <c r="AA199" s="33"/>
      <c r="AB199" s="33"/>
      <c r="AC199" s="33"/>
      <c r="AD199" s="33"/>
      <c r="AE199" s="33"/>
      <c r="AT199" s="16" t="s">
        <v>130</v>
      </c>
      <c r="AU199" s="16" t="s">
        <v>87</v>
      </c>
    </row>
    <row r="200" spans="1:65" s="13" customFormat="1" ht="10.199999999999999">
      <c r="B200" s="203"/>
      <c r="C200" s="204"/>
      <c r="D200" s="198" t="s">
        <v>132</v>
      </c>
      <c r="E200" s="205" t="s">
        <v>1</v>
      </c>
      <c r="F200" s="206" t="s">
        <v>577</v>
      </c>
      <c r="G200" s="204"/>
      <c r="H200" s="207">
        <v>108</v>
      </c>
      <c r="I200" s="208"/>
      <c r="J200" s="204"/>
      <c r="K200" s="204"/>
      <c r="L200" s="209"/>
      <c r="M200" s="210"/>
      <c r="N200" s="211"/>
      <c r="O200" s="211"/>
      <c r="P200" s="211"/>
      <c r="Q200" s="211"/>
      <c r="R200" s="211"/>
      <c r="S200" s="211"/>
      <c r="T200" s="212"/>
      <c r="AT200" s="213" t="s">
        <v>132</v>
      </c>
      <c r="AU200" s="213" t="s">
        <v>87</v>
      </c>
      <c r="AV200" s="13" t="s">
        <v>87</v>
      </c>
      <c r="AW200" s="13" t="s">
        <v>34</v>
      </c>
      <c r="AX200" s="13" t="s">
        <v>85</v>
      </c>
      <c r="AY200" s="213" t="s">
        <v>120</v>
      </c>
    </row>
    <row r="201" spans="1:65" s="2" customFormat="1" ht="16.5" customHeight="1">
      <c r="A201" s="33"/>
      <c r="B201" s="34"/>
      <c r="C201" s="185" t="s">
        <v>293</v>
      </c>
      <c r="D201" s="185" t="s">
        <v>123</v>
      </c>
      <c r="E201" s="186" t="s">
        <v>339</v>
      </c>
      <c r="F201" s="187" t="s">
        <v>340</v>
      </c>
      <c r="G201" s="188" t="s">
        <v>126</v>
      </c>
      <c r="H201" s="189">
        <v>1080</v>
      </c>
      <c r="I201" s="190"/>
      <c r="J201" s="191">
        <f>ROUND(I201*H201,2)</f>
        <v>0</v>
      </c>
      <c r="K201" s="187" t="s">
        <v>127</v>
      </c>
      <c r="L201" s="38"/>
      <c r="M201" s="192" t="s">
        <v>1</v>
      </c>
      <c r="N201" s="193" t="s">
        <v>42</v>
      </c>
      <c r="O201" s="70"/>
      <c r="P201" s="194">
        <f>O201*H201</f>
        <v>0</v>
      </c>
      <c r="Q201" s="194">
        <v>0</v>
      </c>
      <c r="R201" s="194">
        <f>Q201*H201</f>
        <v>0</v>
      </c>
      <c r="S201" s="194">
        <v>0</v>
      </c>
      <c r="T201" s="195">
        <f>S201*H201</f>
        <v>0</v>
      </c>
      <c r="U201" s="33"/>
      <c r="V201" s="33"/>
      <c r="W201" s="33"/>
      <c r="X201" s="33"/>
      <c r="Y201" s="33"/>
      <c r="Z201" s="33"/>
      <c r="AA201" s="33"/>
      <c r="AB201" s="33"/>
      <c r="AC201" s="33"/>
      <c r="AD201" s="33"/>
      <c r="AE201" s="33"/>
      <c r="AR201" s="196" t="s">
        <v>128</v>
      </c>
      <c r="AT201" s="196" t="s">
        <v>123</v>
      </c>
      <c r="AU201" s="196" t="s">
        <v>87</v>
      </c>
      <c r="AY201" s="16" t="s">
        <v>120</v>
      </c>
      <c r="BE201" s="197">
        <f>IF(N201="základní",J201,0)</f>
        <v>0</v>
      </c>
      <c r="BF201" s="197">
        <f>IF(N201="snížená",J201,0)</f>
        <v>0</v>
      </c>
      <c r="BG201" s="197">
        <f>IF(N201="zákl. přenesená",J201,0)</f>
        <v>0</v>
      </c>
      <c r="BH201" s="197">
        <f>IF(N201="sníž. přenesená",J201,0)</f>
        <v>0</v>
      </c>
      <c r="BI201" s="197">
        <f>IF(N201="nulová",J201,0)</f>
        <v>0</v>
      </c>
      <c r="BJ201" s="16" t="s">
        <v>85</v>
      </c>
      <c r="BK201" s="197">
        <f>ROUND(I201*H201,2)</f>
        <v>0</v>
      </c>
      <c r="BL201" s="16" t="s">
        <v>128</v>
      </c>
      <c r="BM201" s="196" t="s">
        <v>578</v>
      </c>
    </row>
    <row r="202" spans="1:65" s="2" customFormat="1" ht="28.8">
      <c r="A202" s="33"/>
      <c r="B202" s="34"/>
      <c r="C202" s="35"/>
      <c r="D202" s="198" t="s">
        <v>130</v>
      </c>
      <c r="E202" s="35"/>
      <c r="F202" s="199" t="s">
        <v>342</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130</v>
      </c>
      <c r="AU202" s="16" t="s">
        <v>87</v>
      </c>
    </row>
    <row r="203" spans="1:65" s="13" customFormat="1" ht="10.199999999999999">
      <c r="B203" s="203"/>
      <c r="C203" s="204"/>
      <c r="D203" s="198" t="s">
        <v>132</v>
      </c>
      <c r="E203" s="205" t="s">
        <v>1</v>
      </c>
      <c r="F203" s="206" t="s">
        <v>579</v>
      </c>
      <c r="G203" s="204"/>
      <c r="H203" s="207">
        <v>1080</v>
      </c>
      <c r="I203" s="208"/>
      <c r="J203" s="204"/>
      <c r="K203" s="204"/>
      <c r="L203" s="209"/>
      <c r="M203" s="210"/>
      <c r="N203" s="211"/>
      <c r="O203" s="211"/>
      <c r="P203" s="211"/>
      <c r="Q203" s="211"/>
      <c r="R203" s="211"/>
      <c r="S203" s="211"/>
      <c r="T203" s="212"/>
      <c r="AT203" s="213" t="s">
        <v>132</v>
      </c>
      <c r="AU203" s="213" t="s">
        <v>87</v>
      </c>
      <c r="AV203" s="13" t="s">
        <v>87</v>
      </c>
      <c r="AW203" s="13" t="s">
        <v>34</v>
      </c>
      <c r="AX203" s="13" t="s">
        <v>85</v>
      </c>
      <c r="AY203" s="213" t="s">
        <v>120</v>
      </c>
    </row>
    <row r="204" spans="1:65" s="2" customFormat="1" ht="21.75" customHeight="1">
      <c r="A204" s="33"/>
      <c r="B204" s="34"/>
      <c r="C204" s="185" t="s">
        <v>299</v>
      </c>
      <c r="D204" s="185" t="s">
        <v>123</v>
      </c>
      <c r="E204" s="186" t="s">
        <v>580</v>
      </c>
      <c r="F204" s="187" t="s">
        <v>581</v>
      </c>
      <c r="G204" s="188" t="s">
        <v>154</v>
      </c>
      <c r="H204" s="189">
        <v>80</v>
      </c>
      <c r="I204" s="190"/>
      <c r="J204" s="191">
        <f>ROUND(I204*H204,2)</f>
        <v>0</v>
      </c>
      <c r="K204" s="187" t="s">
        <v>127</v>
      </c>
      <c r="L204" s="38"/>
      <c r="M204" s="192" t="s">
        <v>1</v>
      </c>
      <c r="N204" s="193" t="s">
        <v>42</v>
      </c>
      <c r="O204" s="70"/>
      <c r="P204" s="194">
        <f>O204*H204</f>
        <v>0</v>
      </c>
      <c r="Q204" s="194">
        <v>0</v>
      </c>
      <c r="R204" s="194">
        <f>Q204*H204</f>
        <v>0</v>
      </c>
      <c r="S204" s="194">
        <v>0</v>
      </c>
      <c r="T204" s="195">
        <f>S204*H204</f>
        <v>0</v>
      </c>
      <c r="U204" s="33"/>
      <c r="V204" s="33"/>
      <c r="W204" s="33"/>
      <c r="X204" s="33"/>
      <c r="Y204" s="33"/>
      <c r="Z204" s="33"/>
      <c r="AA204" s="33"/>
      <c r="AB204" s="33"/>
      <c r="AC204" s="33"/>
      <c r="AD204" s="33"/>
      <c r="AE204" s="33"/>
      <c r="AR204" s="196" t="s">
        <v>128</v>
      </c>
      <c r="AT204" s="196" t="s">
        <v>123</v>
      </c>
      <c r="AU204" s="196" t="s">
        <v>87</v>
      </c>
      <c r="AY204" s="16" t="s">
        <v>120</v>
      </c>
      <c r="BE204" s="197">
        <f>IF(N204="základní",J204,0)</f>
        <v>0</v>
      </c>
      <c r="BF204" s="197">
        <f>IF(N204="snížená",J204,0)</f>
        <v>0</v>
      </c>
      <c r="BG204" s="197">
        <f>IF(N204="zákl. přenesená",J204,0)</f>
        <v>0</v>
      </c>
      <c r="BH204" s="197">
        <f>IF(N204="sníž. přenesená",J204,0)</f>
        <v>0</v>
      </c>
      <c r="BI204" s="197">
        <f>IF(N204="nulová",J204,0)</f>
        <v>0</v>
      </c>
      <c r="BJ204" s="16" t="s">
        <v>85</v>
      </c>
      <c r="BK204" s="197">
        <f>ROUND(I204*H204,2)</f>
        <v>0</v>
      </c>
      <c r="BL204" s="16" t="s">
        <v>128</v>
      </c>
      <c r="BM204" s="196" t="s">
        <v>582</v>
      </c>
    </row>
    <row r="205" spans="1:65" s="2" customFormat="1" ht="57.6">
      <c r="A205" s="33"/>
      <c r="B205" s="34"/>
      <c r="C205" s="35"/>
      <c r="D205" s="198" t="s">
        <v>130</v>
      </c>
      <c r="E205" s="35"/>
      <c r="F205" s="199" t="s">
        <v>583</v>
      </c>
      <c r="G205" s="35"/>
      <c r="H205" s="35"/>
      <c r="I205" s="200"/>
      <c r="J205" s="35"/>
      <c r="K205" s="35"/>
      <c r="L205" s="38"/>
      <c r="M205" s="201"/>
      <c r="N205" s="202"/>
      <c r="O205" s="70"/>
      <c r="P205" s="70"/>
      <c r="Q205" s="70"/>
      <c r="R205" s="70"/>
      <c r="S205" s="70"/>
      <c r="T205" s="71"/>
      <c r="U205" s="33"/>
      <c r="V205" s="33"/>
      <c r="W205" s="33"/>
      <c r="X205" s="33"/>
      <c r="Y205" s="33"/>
      <c r="Z205" s="33"/>
      <c r="AA205" s="33"/>
      <c r="AB205" s="33"/>
      <c r="AC205" s="33"/>
      <c r="AD205" s="33"/>
      <c r="AE205" s="33"/>
      <c r="AT205" s="16" t="s">
        <v>130</v>
      </c>
      <c r="AU205" s="16" t="s">
        <v>87</v>
      </c>
    </row>
    <row r="206" spans="1:65" s="2" customFormat="1" ht="16.5" customHeight="1">
      <c r="A206" s="33"/>
      <c r="B206" s="34"/>
      <c r="C206" s="185" t="s">
        <v>304</v>
      </c>
      <c r="D206" s="185" t="s">
        <v>123</v>
      </c>
      <c r="E206" s="186" t="s">
        <v>316</v>
      </c>
      <c r="F206" s="187" t="s">
        <v>317</v>
      </c>
      <c r="G206" s="188" t="s">
        <v>229</v>
      </c>
      <c r="H206" s="189">
        <v>0.5</v>
      </c>
      <c r="I206" s="190"/>
      <c r="J206" s="191">
        <f>ROUND(I206*H206,2)</f>
        <v>0</v>
      </c>
      <c r="K206" s="187" t="s">
        <v>127</v>
      </c>
      <c r="L206" s="38"/>
      <c r="M206" s="192" t="s">
        <v>1</v>
      </c>
      <c r="N206" s="193" t="s">
        <v>42</v>
      </c>
      <c r="O206" s="70"/>
      <c r="P206" s="194">
        <f>O206*H206</f>
        <v>0</v>
      </c>
      <c r="Q206" s="194">
        <v>0</v>
      </c>
      <c r="R206" s="194">
        <f>Q206*H206</f>
        <v>0</v>
      </c>
      <c r="S206" s="194">
        <v>0</v>
      </c>
      <c r="T206" s="195">
        <f>S206*H206</f>
        <v>0</v>
      </c>
      <c r="U206" s="33"/>
      <c r="V206" s="33"/>
      <c r="W206" s="33"/>
      <c r="X206" s="33"/>
      <c r="Y206" s="33"/>
      <c r="Z206" s="33"/>
      <c r="AA206" s="33"/>
      <c r="AB206" s="33"/>
      <c r="AC206" s="33"/>
      <c r="AD206" s="33"/>
      <c r="AE206" s="33"/>
      <c r="AR206" s="196" t="s">
        <v>128</v>
      </c>
      <c r="AT206" s="196" t="s">
        <v>123</v>
      </c>
      <c r="AU206" s="196" t="s">
        <v>87</v>
      </c>
      <c r="AY206" s="16" t="s">
        <v>120</v>
      </c>
      <c r="BE206" s="197">
        <f>IF(N206="základní",J206,0)</f>
        <v>0</v>
      </c>
      <c r="BF206" s="197">
        <f>IF(N206="snížená",J206,0)</f>
        <v>0</v>
      </c>
      <c r="BG206" s="197">
        <f>IF(N206="zákl. přenesená",J206,0)</f>
        <v>0</v>
      </c>
      <c r="BH206" s="197">
        <f>IF(N206="sníž. přenesená",J206,0)</f>
        <v>0</v>
      </c>
      <c r="BI206" s="197">
        <f>IF(N206="nulová",J206,0)</f>
        <v>0</v>
      </c>
      <c r="BJ206" s="16" t="s">
        <v>85</v>
      </c>
      <c r="BK206" s="197">
        <f>ROUND(I206*H206,2)</f>
        <v>0</v>
      </c>
      <c r="BL206" s="16" t="s">
        <v>128</v>
      </c>
      <c r="BM206" s="196" t="s">
        <v>584</v>
      </c>
    </row>
    <row r="207" spans="1:65" s="2" customFormat="1" ht="48">
      <c r="A207" s="33"/>
      <c r="B207" s="34"/>
      <c r="C207" s="35"/>
      <c r="D207" s="198" t="s">
        <v>130</v>
      </c>
      <c r="E207" s="35"/>
      <c r="F207" s="199" t="s">
        <v>319</v>
      </c>
      <c r="G207" s="35"/>
      <c r="H207" s="35"/>
      <c r="I207" s="200"/>
      <c r="J207" s="35"/>
      <c r="K207" s="35"/>
      <c r="L207" s="38"/>
      <c r="M207" s="201"/>
      <c r="N207" s="202"/>
      <c r="O207" s="70"/>
      <c r="P207" s="70"/>
      <c r="Q207" s="70"/>
      <c r="R207" s="70"/>
      <c r="S207" s="70"/>
      <c r="T207" s="71"/>
      <c r="U207" s="33"/>
      <c r="V207" s="33"/>
      <c r="W207" s="33"/>
      <c r="X207" s="33"/>
      <c r="Y207" s="33"/>
      <c r="Z207" s="33"/>
      <c r="AA207" s="33"/>
      <c r="AB207" s="33"/>
      <c r="AC207" s="33"/>
      <c r="AD207" s="33"/>
      <c r="AE207" s="33"/>
      <c r="AT207" s="16" t="s">
        <v>130</v>
      </c>
      <c r="AU207" s="16" t="s">
        <v>87</v>
      </c>
    </row>
    <row r="208" spans="1:65" s="2" customFormat="1" ht="19.2">
      <c r="A208" s="33"/>
      <c r="B208" s="34"/>
      <c r="C208" s="35"/>
      <c r="D208" s="198" t="s">
        <v>186</v>
      </c>
      <c r="E208" s="35"/>
      <c r="F208" s="214" t="s">
        <v>266</v>
      </c>
      <c r="G208" s="35"/>
      <c r="H208" s="35"/>
      <c r="I208" s="200"/>
      <c r="J208" s="35"/>
      <c r="K208" s="35"/>
      <c r="L208" s="38"/>
      <c r="M208" s="201"/>
      <c r="N208" s="202"/>
      <c r="O208" s="70"/>
      <c r="P208" s="70"/>
      <c r="Q208" s="70"/>
      <c r="R208" s="70"/>
      <c r="S208" s="70"/>
      <c r="T208" s="71"/>
      <c r="U208" s="33"/>
      <c r="V208" s="33"/>
      <c r="W208" s="33"/>
      <c r="X208" s="33"/>
      <c r="Y208" s="33"/>
      <c r="Z208" s="33"/>
      <c r="AA208" s="33"/>
      <c r="AB208" s="33"/>
      <c r="AC208" s="33"/>
      <c r="AD208" s="33"/>
      <c r="AE208" s="33"/>
      <c r="AT208" s="16" t="s">
        <v>186</v>
      </c>
      <c r="AU208" s="16" t="s">
        <v>87</v>
      </c>
    </row>
    <row r="209" spans="1:65" s="2" customFormat="1" ht="16.5" customHeight="1">
      <c r="A209" s="33"/>
      <c r="B209" s="34"/>
      <c r="C209" s="185" t="s">
        <v>310</v>
      </c>
      <c r="D209" s="185" t="s">
        <v>123</v>
      </c>
      <c r="E209" s="186" t="s">
        <v>177</v>
      </c>
      <c r="F209" s="187" t="s">
        <v>178</v>
      </c>
      <c r="G209" s="188" t="s">
        <v>172</v>
      </c>
      <c r="H209" s="189">
        <v>70</v>
      </c>
      <c r="I209" s="190"/>
      <c r="J209" s="191">
        <f>ROUND(I209*H209,2)</f>
        <v>0</v>
      </c>
      <c r="K209" s="187" t="s">
        <v>127</v>
      </c>
      <c r="L209" s="38"/>
      <c r="M209" s="192" t="s">
        <v>1</v>
      </c>
      <c r="N209" s="193" t="s">
        <v>42</v>
      </c>
      <c r="O209" s="70"/>
      <c r="P209" s="194">
        <f>O209*H209</f>
        <v>0</v>
      </c>
      <c r="Q209" s="194">
        <v>0</v>
      </c>
      <c r="R209" s="194">
        <f>Q209*H209</f>
        <v>0</v>
      </c>
      <c r="S209" s="194">
        <v>0</v>
      </c>
      <c r="T209" s="195">
        <f>S209*H209</f>
        <v>0</v>
      </c>
      <c r="U209" s="33"/>
      <c r="V209" s="33"/>
      <c r="W209" s="33"/>
      <c r="X209" s="33"/>
      <c r="Y209" s="33"/>
      <c r="Z209" s="33"/>
      <c r="AA209" s="33"/>
      <c r="AB209" s="33"/>
      <c r="AC209" s="33"/>
      <c r="AD209" s="33"/>
      <c r="AE209" s="33"/>
      <c r="AR209" s="196" t="s">
        <v>128</v>
      </c>
      <c r="AT209" s="196" t="s">
        <v>123</v>
      </c>
      <c r="AU209" s="196" t="s">
        <v>87</v>
      </c>
      <c r="AY209" s="16" t="s">
        <v>120</v>
      </c>
      <c r="BE209" s="197">
        <f>IF(N209="základní",J209,0)</f>
        <v>0</v>
      </c>
      <c r="BF209" s="197">
        <f>IF(N209="snížená",J209,0)</f>
        <v>0</v>
      </c>
      <c r="BG209" s="197">
        <f>IF(N209="zákl. přenesená",J209,0)</f>
        <v>0</v>
      </c>
      <c r="BH209" s="197">
        <f>IF(N209="sníž. přenesená",J209,0)</f>
        <v>0</v>
      </c>
      <c r="BI209" s="197">
        <f>IF(N209="nulová",J209,0)</f>
        <v>0</v>
      </c>
      <c r="BJ209" s="16" t="s">
        <v>85</v>
      </c>
      <c r="BK209" s="197">
        <f>ROUND(I209*H209,2)</f>
        <v>0</v>
      </c>
      <c r="BL209" s="16" t="s">
        <v>128</v>
      </c>
      <c r="BM209" s="196" t="s">
        <v>585</v>
      </c>
    </row>
    <row r="210" spans="1:65" s="2" customFormat="1" ht="28.8">
      <c r="A210" s="33"/>
      <c r="B210" s="34"/>
      <c r="C210" s="35"/>
      <c r="D210" s="198" t="s">
        <v>130</v>
      </c>
      <c r="E210" s="35"/>
      <c r="F210" s="199" t="s">
        <v>180</v>
      </c>
      <c r="G210" s="35"/>
      <c r="H210" s="35"/>
      <c r="I210" s="200"/>
      <c r="J210" s="35"/>
      <c r="K210" s="35"/>
      <c r="L210" s="38"/>
      <c r="M210" s="201"/>
      <c r="N210" s="202"/>
      <c r="O210" s="70"/>
      <c r="P210" s="70"/>
      <c r="Q210" s="70"/>
      <c r="R210" s="70"/>
      <c r="S210" s="70"/>
      <c r="T210" s="71"/>
      <c r="U210" s="33"/>
      <c r="V210" s="33"/>
      <c r="W210" s="33"/>
      <c r="X210" s="33"/>
      <c r="Y210" s="33"/>
      <c r="Z210" s="33"/>
      <c r="AA210" s="33"/>
      <c r="AB210" s="33"/>
      <c r="AC210" s="33"/>
      <c r="AD210" s="33"/>
      <c r="AE210" s="33"/>
      <c r="AT210" s="16" t="s">
        <v>130</v>
      </c>
      <c r="AU210" s="16" t="s">
        <v>87</v>
      </c>
    </row>
    <row r="211" spans="1:65" s="2" customFormat="1" ht="16.5" customHeight="1">
      <c r="A211" s="33"/>
      <c r="B211" s="34"/>
      <c r="C211" s="185" t="s">
        <v>315</v>
      </c>
      <c r="D211" s="185" t="s">
        <v>123</v>
      </c>
      <c r="E211" s="186" t="s">
        <v>328</v>
      </c>
      <c r="F211" s="187" t="s">
        <v>329</v>
      </c>
      <c r="G211" s="188" t="s">
        <v>229</v>
      </c>
      <c r="H211" s="189">
        <v>0.7</v>
      </c>
      <c r="I211" s="190"/>
      <c r="J211" s="191">
        <f>ROUND(I211*H211,2)</f>
        <v>0</v>
      </c>
      <c r="K211" s="187" t="s">
        <v>127</v>
      </c>
      <c r="L211" s="38"/>
      <c r="M211" s="192" t="s">
        <v>1</v>
      </c>
      <c r="N211" s="193" t="s">
        <v>42</v>
      </c>
      <c r="O211" s="70"/>
      <c r="P211" s="194">
        <f>O211*H211</f>
        <v>0</v>
      </c>
      <c r="Q211" s="194">
        <v>0</v>
      </c>
      <c r="R211" s="194">
        <f>Q211*H211</f>
        <v>0</v>
      </c>
      <c r="S211" s="194">
        <v>0</v>
      </c>
      <c r="T211" s="195">
        <f>S211*H211</f>
        <v>0</v>
      </c>
      <c r="U211" s="33"/>
      <c r="V211" s="33"/>
      <c r="W211" s="33"/>
      <c r="X211" s="33"/>
      <c r="Y211" s="33"/>
      <c r="Z211" s="33"/>
      <c r="AA211" s="33"/>
      <c r="AB211" s="33"/>
      <c r="AC211" s="33"/>
      <c r="AD211" s="33"/>
      <c r="AE211" s="33"/>
      <c r="AR211" s="196" t="s">
        <v>128</v>
      </c>
      <c r="AT211" s="196" t="s">
        <v>123</v>
      </c>
      <c r="AU211" s="196" t="s">
        <v>87</v>
      </c>
      <c r="AY211" s="16" t="s">
        <v>120</v>
      </c>
      <c r="BE211" s="197">
        <f>IF(N211="základní",J211,0)</f>
        <v>0</v>
      </c>
      <c r="BF211" s="197">
        <f>IF(N211="snížená",J211,0)</f>
        <v>0</v>
      </c>
      <c r="BG211" s="197">
        <f>IF(N211="zákl. přenesená",J211,0)</f>
        <v>0</v>
      </c>
      <c r="BH211" s="197">
        <f>IF(N211="sníž. přenesená",J211,0)</f>
        <v>0</v>
      </c>
      <c r="BI211" s="197">
        <f>IF(N211="nulová",J211,0)</f>
        <v>0</v>
      </c>
      <c r="BJ211" s="16" t="s">
        <v>85</v>
      </c>
      <c r="BK211" s="197">
        <f>ROUND(I211*H211,2)</f>
        <v>0</v>
      </c>
      <c r="BL211" s="16" t="s">
        <v>128</v>
      </c>
      <c r="BM211" s="196" t="s">
        <v>586</v>
      </c>
    </row>
    <row r="212" spans="1:65" s="2" customFormat="1" ht="19.2">
      <c r="A212" s="33"/>
      <c r="B212" s="34"/>
      <c r="C212" s="35"/>
      <c r="D212" s="198" t="s">
        <v>130</v>
      </c>
      <c r="E212" s="35"/>
      <c r="F212" s="199" t="s">
        <v>331</v>
      </c>
      <c r="G212" s="35"/>
      <c r="H212" s="35"/>
      <c r="I212" s="200"/>
      <c r="J212" s="35"/>
      <c r="K212" s="35"/>
      <c r="L212" s="38"/>
      <c r="M212" s="201"/>
      <c r="N212" s="202"/>
      <c r="O212" s="70"/>
      <c r="P212" s="70"/>
      <c r="Q212" s="70"/>
      <c r="R212" s="70"/>
      <c r="S212" s="70"/>
      <c r="T212" s="71"/>
      <c r="U212" s="33"/>
      <c r="V212" s="33"/>
      <c r="W212" s="33"/>
      <c r="X212" s="33"/>
      <c r="Y212" s="33"/>
      <c r="Z212" s="33"/>
      <c r="AA212" s="33"/>
      <c r="AB212" s="33"/>
      <c r="AC212" s="33"/>
      <c r="AD212" s="33"/>
      <c r="AE212" s="33"/>
      <c r="AT212" s="16" t="s">
        <v>130</v>
      </c>
      <c r="AU212" s="16" t="s">
        <v>87</v>
      </c>
    </row>
    <row r="213" spans="1:65" s="2" customFormat="1" ht="19.2">
      <c r="A213" s="33"/>
      <c r="B213" s="34"/>
      <c r="C213" s="35"/>
      <c r="D213" s="198" t="s">
        <v>186</v>
      </c>
      <c r="E213" s="35"/>
      <c r="F213" s="214" t="s">
        <v>266</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186</v>
      </c>
      <c r="AU213" s="16" t="s">
        <v>87</v>
      </c>
    </row>
    <row r="214" spans="1:65" s="2" customFormat="1" ht="16.5" customHeight="1">
      <c r="A214" s="33"/>
      <c r="B214" s="34"/>
      <c r="C214" s="185" t="s">
        <v>320</v>
      </c>
      <c r="D214" s="185" t="s">
        <v>123</v>
      </c>
      <c r="E214" s="186" t="s">
        <v>345</v>
      </c>
      <c r="F214" s="187" t="s">
        <v>346</v>
      </c>
      <c r="G214" s="188" t="s">
        <v>229</v>
      </c>
      <c r="H214" s="189">
        <v>0.216</v>
      </c>
      <c r="I214" s="190"/>
      <c r="J214" s="191">
        <f>ROUND(I214*H214,2)</f>
        <v>0</v>
      </c>
      <c r="K214" s="187" t="s">
        <v>127</v>
      </c>
      <c r="L214" s="38"/>
      <c r="M214" s="192" t="s">
        <v>1</v>
      </c>
      <c r="N214" s="193" t="s">
        <v>42</v>
      </c>
      <c r="O214" s="70"/>
      <c r="P214" s="194">
        <f>O214*H214</f>
        <v>0</v>
      </c>
      <c r="Q214" s="194">
        <v>0</v>
      </c>
      <c r="R214" s="194">
        <f>Q214*H214</f>
        <v>0</v>
      </c>
      <c r="S214" s="194">
        <v>0</v>
      </c>
      <c r="T214" s="195">
        <f>S214*H214</f>
        <v>0</v>
      </c>
      <c r="U214" s="33"/>
      <c r="V214" s="33"/>
      <c r="W214" s="33"/>
      <c r="X214" s="33"/>
      <c r="Y214" s="33"/>
      <c r="Z214" s="33"/>
      <c r="AA214" s="33"/>
      <c r="AB214" s="33"/>
      <c r="AC214" s="33"/>
      <c r="AD214" s="33"/>
      <c r="AE214" s="33"/>
      <c r="AR214" s="196" t="s">
        <v>128</v>
      </c>
      <c r="AT214" s="196" t="s">
        <v>123</v>
      </c>
      <c r="AU214" s="196" t="s">
        <v>87</v>
      </c>
      <c r="AY214" s="16" t="s">
        <v>120</v>
      </c>
      <c r="BE214" s="197">
        <f>IF(N214="základní",J214,0)</f>
        <v>0</v>
      </c>
      <c r="BF214" s="197">
        <f>IF(N214="snížená",J214,0)</f>
        <v>0</v>
      </c>
      <c r="BG214" s="197">
        <f>IF(N214="zákl. přenesená",J214,0)</f>
        <v>0</v>
      </c>
      <c r="BH214" s="197">
        <f>IF(N214="sníž. přenesená",J214,0)</f>
        <v>0</v>
      </c>
      <c r="BI214" s="197">
        <f>IF(N214="nulová",J214,0)</f>
        <v>0</v>
      </c>
      <c r="BJ214" s="16" t="s">
        <v>85</v>
      </c>
      <c r="BK214" s="197">
        <f>ROUND(I214*H214,2)</f>
        <v>0</v>
      </c>
      <c r="BL214" s="16" t="s">
        <v>128</v>
      </c>
      <c r="BM214" s="196" t="s">
        <v>587</v>
      </c>
    </row>
    <row r="215" spans="1:65" s="2" customFormat="1" ht="28.8">
      <c r="A215" s="33"/>
      <c r="B215" s="34"/>
      <c r="C215" s="35"/>
      <c r="D215" s="198" t="s">
        <v>130</v>
      </c>
      <c r="E215" s="35"/>
      <c r="F215" s="199" t="s">
        <v>348</v>
      </c>
      <c r="G215" s="35"/>
      <c r="H215" s="35"/>
      <c r="I215" s="200"/>
      <c r="J215" s="35"/>
      <c r="K215" s="35"/>
      <c r="L215" s="38"/>
      <c r="M215" s="201"/>
      <c r="N215" s="202"/>
      <c r="O215" s="70"/>
      <c r="P215" s="70"/>
      <c r="Q215" s="70"/>
      <c r="R215" s="70"/>
      <c r="S215" s="70"/>
      <c r="T215" s="71"/>
      <c r="U215" s="33"/>
      <c r="V215" s="33"/>
      <c r="W215" s="33"/>
      <c r="X215" s="33"/>
      <c r="Y215" s="33"/>
      <c r="Z215" s="33"/>
      <c r="AA215" s="33"/>
      <c r="AB215" s="33"/>
      <c r="AC215" s="33"/>
      <c r="AD215" s="33"/>
      <c r="AE215" s="33"/>
      <c r="AT215" s="16" t="s">
        <v>130</v>
      </c>
      <c r="AU215" s="16" t="s">
        <v>87</v>
      </c>
    </row>
    <row r="216" spans="1:65" s="2" customFormat="1" ht="16.5" customHeight="1">
      <c r="A216" s="33"/>
      <c r="B216" s="34"/>
      <c r="C216" s="185" t="s">
        <v>325</v>
      </c>
      <c r="D216" s="185" t="s">
        <v>123</v>
      </c>
      <c r="E216" s="186" t="s">
        <v>350</v>
      </c>
      <c r="F216" s="187" t="s">
        <v>351</v>
      </c>
      <c r="G216" s="188" t="s">
        <v>229</v>
      </c>
      <c r="H216" s="189">
        <v>8.0000000000000002E-3</v>
      </c>
      <c r="I216" s="190"/>
      <c r="J216" s="191">
        <f>ROUND(I216*H216,2)</f>
        <v>0</v>
      </c>
      <c r="K216" s="187" t="s">
        <v>127</v>
      </c>
      <c r="L216" s="38"/>
      <c r="M216" s="192" t="s">
        <v>1</v>
      </c>
      <c r="N216" s="193" t="s">
        <v>42</v>
      </c>
      <c r="O216" s="70"/>
      <c r="P216" s="194">
        <f>O216*H216</f>
        <v>0</v>
      </c>
      <c r="Q216" s="194">
        <v>0</v>
      </c>
      <c r="R216" s="194">
        <f>Q216*H216</f>
        <v>0</v>
      </c>
      <c r="S216" s="194">
        <v>0</v>
      </c>
      <c r="T216" s="195">
        <f>S216*H216</f>
        <v>0</v>
      </c>
      <c r="U216" s="33"/>
      <c r="V216" s="33"/>
      <c r="W216" s="33"/>
      <c r="X216" s="33"/>
      <c r="Y216" s="33"/>
      <c r="Z216" s="33"/>
      <c r="AA216" s="33"/>
      <c r="AB216" s="33"/>
      <c r="AC216" s="33"/>
      <c r="AD216" s="33"/>
      <c r="AE216" s="33"/>
      <c r="AR216" s="196" t="s">
        <v>128</v>
      </c>
      <c r="AT216" s="196" t="s">
        <v>123</v>
      </c>
      <c r="AU216" s="196" t="s">
        <v>87</v>
      </c>
      <c r="AY216" s="16" t="s">
        <v>120</v>
      </c>
      <c r="BE216" s="197">
        <f>IF(N216="základní",J216,0)</f>
        <v>0</v>
      </c>
      <c r="BF216" s="197">
        <f>IF(N216="snížená",J216,0)</f>
        <v>0</v>
      </c>
      <c r="BG216" s="197">
        <f>IF(N216="zákl. přenesená",J216,0)</f>
        <v>0</v>
      </c>
      <c r="BH216" s="197">
        <f>IF(N216="sníž. přenesená",J216,0)</f>
        <v>0</v>
      </c>
      <c r="BI216" s="197">
        <f>IF(N216="nulová",J216,0)</f>
        <v>0</v>
      </c>
      <c r="BJ216" s="16" t="s">
        <v>85</v>
      </c>
      <c r="BK216" s="197">
        <f>ROUND(I216*H216,2)</f>
        <v>0</v>
      </c>
      <c r="BL216" s="16" t="s">
        <v>128</v>
      </c>
      <c r="BM216" s="196" t="s">
        <v>588</v>
      </c>
    </row>
    <row r="217" spans="1:65" s="2" customFormat="1" ht="28.8">
      <c r="A217" s="33"/>
      <c r="B217" s="34"/>
      <c r="C217" s="35"/>
      <c r="D217" s="198" t="s">
        <v>130</v>
      </c>
      <c r="E217" s="35"/>
      <c r="F217" s="199" t="s">
        <v>353</v>
      </c>
      <c r="G217" s="35"/>
      <c r="H217" s="35"/>
      <c r="I217" s="200"/>
      <c r="J217" s="35"/>
      <c r="K217" s="35"/>
      <c r="L217" s="38"/>
      <c r="M217" s="201"/>
      <c r="N217" s="202"/>
      <c r="O217" s="70"/>
      <c r="P217" s="70"/>
      <c r="Q217" s="70"/>
      <c r="R217" s="70"/>
      <c r="S217" s="70"/>
      <c r="T217" s="71"/>
      <c r="U217" s="33"/>
      <c r="V217" s="33"/>
      <c r="W217" s="33"/>
      <c r="X217" s="33"/>
      <c r="Y217" s="33"/>
      <c r="Z217" s="33"/>
      <c r="AA217" s="33"/>
      <c r="AB217" s="33"/>
      <c r="AC217" s="33"/>
      <c r="AD217" s="33"/>
      <c r="AE217" s="33"/>
      <c r="AT217" s="16" t="s">
        <v>130</v>
      </c>
      <c r="AU217" s="16" t="s">
        <v>87</v>
      </c>
    </row>
    <row r="218" spans="1:65" s="2" customFormat="1" ht="16.5" customHeight="1">
      <c r="A218" s="33"/>
      <c r="B218" s="34"/>
      <c r="C218" s="215" t="s">
        <v>327</v>
      </c>
      <c r="D218" s="215" t="s">
        <v>355</v>
      </c>
      <c r="E218" s="216" t="s">
        <v>356</v>
      </c>
      <c r="F218" s="217" t="s">
        <v>357</v>
      </c>
      <c r="G218" s="218" t="s">
        <v>210</v>
      </c>
      <c r="H218" s="219">
        <v>462.48200000000003</v>
      </c>
      <c r="I218" s="220"/>
      <c r="J218" s="221">
        <f>ROUND(I218*H218,2)</f>
        <v>0</v>
      </c>
      <c r="K218" s="217" t="s">
        <v>127</v>
      </c>
      <c r="L218" s="222"/>
      <c r="M218" s="223" t="s">
        <v>1</v>
      </c>
      <c r="N218" s="224" t="s">
        <v>42</v>
      </c>
      <c r="O218" s="70"/>
      <c r="P218" s="194">
        <f>O218*H218</f>
        <v>0</v>
      </c>
      <c r="Q218" s="194">
        <v>1</v>
      </c>
      <c r="R218" s="194">
        <f>Q218*H218</f>
        <v>462.48200000000003</v>
      </c>
      <c r="S218" s="194">
        <v>0</v>
      </c>
      <c r="T218" s="195">
        <f>S218*H218</f>
        <v>0</v>
      </c>
      <c r="U218" s="33"/>
      <c r="V218" s="33"/>
      <c r="W218" s="33"/>
      <c r="X218" s="33"/>
      <c r="Y218" s="33"/>
      <c r="Z218" s="33"/>
      <c r="AA218" s="33"/>
      <c r="AB218" s="33"/>
      <c r="AC218" s="33"/>
      <c r="AD218" s="33"/>
      <c r="AE218" s="33"/>
      <c r="AR218" s="196" t="s">
        <v>358</v>
      </c>
      <c r="AT218" s="196" t="s">
        <v>355</v>
      </c>
      <c r="AU218" s="196" t="s">
        <v>87</v>
      </c>
      <c r="AY218" s="16" t="s">
        <v>120</v>
      </c>
      <c r="BE218" s="197">
        <f>IF(N218="základní",J218,0)</f>
        <v>0</v>
      </c>
      <c r="BF218" s="197">
        <f>IF(N218="snížená",J218,0)</f>
        <v>0</v>
      </c>
      <c r="BG218" s="197">
        <f>IF(N218="zákl. přenesená",J218,0)</f>
        <v>0</v>
      </c>
      <c r="BH218" s="197">
        <f>IF(N218="sníž. přenesená",J218,0)</f>
        <v>0</v>
      </c>
      <c r="BI218" s="197">
        <f>IF(N218="nulová",J218,0)</f>
        <v>0</v>
      </c>
      <c r="BJ218" s="16" t="s">
        <v>85</v>
      </c>
      <c r="BK218" s="197">
        <f>ROUND(I218*H218,2)</f>
        <v>0</v>
      </c>
      <c r="BL218" s="16" t="s">
        <v>358</v>
      </c>
      <c r="BM218" s="196" t="s">
        <v>589</v>
      </c>
    </row>
    <row r="219" spans="1:65" s="2" customFormat="1" ht="10.199999999999999">
      <c r="A219" s="33"/>
      <c r="B219" s="34"/>
      <c r="C219" s="35"/>
      <c r="D219" s="198" t="s">
        <v>130</v>
      </c>
      <c r="E219" s="35"/>
      <c r="F219" s="199" t="s">
        <v>357</v>
      </c>
      <c r="G219" s="35"/>
      <c r="H219" s="35"/>
      <c r="I219" s="200"/>
      <c r="J219" s="35"/>
      <c r="K219" s="35"/>
      <c r="L219" s="38"/>
      <c r="M219" s="201"/>
      <c r="N219" s="202"/>
      <c r="O219" s="70"/>
      <c r="P219" s="70"/>
      <c r="Q219" s="70"/>
      <c r="R219" s="70"/>
      <c r="S219" s="70"/>
      <c r="T219" s="71"/>
      <c r="U219" s="33"/>
      <c r="V219" s="33"/>
      <c r="W219" s="33"/>
      <c r="X219" s="33"/>
      <c r="Y219" s="33"/>
      <c r="Z219" s="33"/>
      <c r="AA219" s="33"/>
      <c r="AB219" s="33"/>
      <c r="AC219" s="33"/>
      <c r="AD219" s="33"/>
      <c r="AE219" s="33"/>
      <c r="AT219" s="16" t="s">
        <v>130</v>
      </c>
      <c r="AU219" s="16" t="s">
        <v>87</v>
      </c>
    </row>
    <row r="220" spans="1:65" s="13" customFormat="1" ht="10.199999999999999">
      <c r="B220" s="203"/>
      <c r="C220" s="204"/>
      <c r="D220" s="198" t="s">
        <v>132</v>
      </c>
      <c r="E220" s="205" t="s">
        <v>1</v>
      </c>
      <c r="F220" s="206" t="s">
        <v>590</v>
      </c>
      <c r="G220" s="204"/>
      <c r="H220" s="207">
        <v>462.48200000000003</v>
      </c>
      <c r="I220" s="208"/>
      <c r="J220" s="204"/>
      <c r="K220" s="204"/>
      <c r="L220" s="209"/>
      <c r="M220" s="210"/>
      <c r="N220" s="211"/>
      <c r="O220" s="211"/>
      <c r="P220" s="211"/>
      <c r="Q220" s="211"/>
      <c r="R220" s="211"/>
      <c r="S220" s="211"/>
      <c r="T220" s="212"/>
      <c r="AT220" s="213" t="s">
        <v>132</v>
      </c>
      <c r="AU220" s="213" t="s">
        <v>87</v>
      </c>
      <c r="AV220" s="13" t="s">
        <v>87</v>
      </c>
      <c r="AW220" s="13" t="s">
        <v>34</v>
      </c>
      <c r="AX220" s="13" t="s">
        <v>85</v>
      </c>
      <c r="AY220" s="213" t="s">
        <v>120</v>
      </c>
    </row>
    <row r="221" spans="1:65" s="2" customFormat="1" ht="16.5" customHeight="1">
      <c r="A221" s="33"/>
      <c r="B221" s="34"/>
      <c r="C221" s="215" t="s">
        <v>332</v>
      </c>
      <c r="D221" s="215" t="s">
        <v>355</v>
      </c>
      <c r="E221" s="216" t="s">
        <v>362</v>
      </c>
      <c r="F221" s="217" t="s">
        <v>363</v>
      </c>
      <c r="G221" s="218" t="s">
        <v>210</v>
      </c>
      <c r="H221" s="219">
        <v>172.8</v>
      </c>
      <c r="I221" s="220"/>
      <c r="J221" s="221">
        <f>ROUND(I221*H221,2)</f>
        <v>0</v>
      </c>
      <c r="K221" s="217" t="s">
        <v>127</v>
      </c>
      <c r="L221" s="222"/>
      <c r="M221" s="223" t="s">
        <v>1</v>
      </c>
      <c r="N221" s="224" t="s">
        <v>42</v>
      </c>
      <c r="O221" s="70"/>
      <c r="P221" s="194">
        <f>O221*H221</f>
        <v>0</v>
      </c>
      <c r="Q221" s="194">
        <v>1</v>
      </c>
      <c r="R221" s="194">
        <f>Q221*H221</f>
        <v>172.8</v>
      </c>
      <c r="S221" s="194">
        <v>0</v>
      </c>
      <c r="T221" s="195">
        <f>S221*H221</f>
        <v>0</v>
      </c>
      <c r="U221" s="33"/>
      <c r="V221" s="33"/>
      <c r="W221" s="33"/>
      <c r="X221" s="33"/>
      <c r="Y221" s="33"/>
      <c r="Z221" s="33"/>
      <c r="AA221" s="33"/>
      <c r="AB221" s="33"/>
      <c r="AC221" s="33"/>
      <c r="AD221" s="33"/>
      <c r="AE221" s="33"/>
      <c r="AR221" s="196" t="s">
        <v>358</v>
      </c>
      <c r="AT221" s="196" t="s">
        <v>355</v>
      </c>
      <c r="AU221" s="196" t="s">
        <v>87</v>
      </c>
      <c r="AY221" s="16" t="s">
        <v>120</v>
      </c>
      <c r="BE221" s="197">
        <f>IF(N221="základní",J221,0)</f>
        <v>0</v>
      </c>
      <c r="BF221" s="197">
        <f>IF(N221="snížená",J221,0)</f>
        <v>0</v>
      </c>
      <c r="BG221" s="197">
        <f>IF(N221="zákl. přenesená",J221,0)</f>
        <v>0</v>
      </c>
      <c r="BH221" s="197">
        <f>IF(N221="sníž. přenesená",J221,0)</f>
        <v>0</v>
      </c>
      <c r="BI221" s="197">
        <f>IF(N221="nulová",J221,0)</f>
        <v>0</v>
      </c>
      <c r="BJ221" s="16" t="s">
        <v>85</v>
      </c>
      <c r="BK221" s="197">
        <f>ROUND(I221*H221,2)</f>
        <v>0</v>
      </c>
      <c r="BL221" s="16" t="s">
        <v>358</v>
      </c>
      <c r="BM221" s="196" t="s">
        <v>591</v>
      </c>
    </row>
    <row r="222" spans="1:65" s="2" customFormat="1" ht="10.199999999999999">
      <c r="A222" s="33"/>
      <c r="B222" s="34"/>
      <c r="C222" s="35"/>
      <c r="D222" s="198" t="s">
        <v>130</v>
      </c>
      <c r="E222" s="35"/>
      <c r="F222" s="199" t="s">
        <v>363</v>
      </c>
      <c r="G222" s="35"/>
      <c r="H222" s="35"/>
      <c r="I222" s="200"/>
      <c r="J222" s="35"/>
      <c r="K222" s="35"/>
      <c r="L222" s="38"/>
      <c r="M222" s="201"/>
      <c r="N222" s="202"/>
      <c r="O222" s="70"/>
      <c r="P222" s="70"/>
      <c r="Q222" s="70"/>
      <c r="R222" s="70"/>
      <c r="S222" s="70"/>
      <c r="T222" s="71"/>
      <c r="U222" s="33"/>
      <c r="V222" s="33"/>
      <c r="W222" s="33"/>
      <c r="X222" s="33"/>
      <c r="Y222" s="33"/>
      <c r="Z222" s="33"/>
      <c r="AA222" s="33"/>
      <c r="AB222" s="33"/>
      <c r="AC222" s="33"/>
      <c r="AD222" s="33"/>
      <c r="AE222" s="33"/>
      <c r="AT222" s="16" t="s">
        <v>130</v>
      </c>
      <c r="AU222" s="16" t="s">
        <v>87</v>
      </c>
    </row>
    <row r="223" spans="1:65" s="13" customFormat="1" ht="10.199999999999999">
      <c r="B223" s="203"/>
      <c r="C223" s="204"/>
      <c r="D223" s="198" t="s">
        <v>132</v>
      </c>
      <c r="E223" s="205" t="s">
        <v>1</v>
      </c>
      <c r="F223" s="206" t="s">
        <v>592</v>
      </c>
      <c r="G223" s="204"/>
      <c r="H223" s="207">
        <v>172.8</v>
      </c>
      <c r="I223" s="208"/>
      <c r="J223" s="204"/>
      <c r="K223" s="204"/>
      <c r="L223" s="209"/>
      <c r="M223" s="210"/>
      <c r="N223" s="211"/>
      <c r="O223" s="211"/>
      <c r="P223" s="211"/>
      <c r="Q223" s="211"/>
      <c r="R223" s="211"/>
      <c r="S223" s="211"/>
      <c r="T223" s="212"/>
      <c r="AT223" s="213" t="s">
        <v>132</v>
      </c>
      <c r="AU223" s="213" t="s">
        <v>87</v>
      </c>
      <c r="AV223" s="13" t="s">
        <v>87</v>
      </c>
      <c r="AW223" s="13" t="s">
        <v>34</v>
      </c>
      <c r="AX223" s="13" t="s">
        <v>85</v>
      </c>
      <c r="AY223" s="213" t="s">
        <v>120</v>
      </c>
    </row>
    <row r="224" spans="1:65" s="2" customFormat="1" ht="16.5" customHeight="1">
      <c r="A224" s="33"/>
      <c r="B224" s="34"/>
      <c r="C224" s="215" t="s">
        <v>338</v>
      </c>
      <c r="D224" s="215" t="s">
        <v>355</v>
      </c>
      <c r="E224" s="216" t="s">
        <v>367</v>
      </c>
      <c r="F224" s="217" t="s">
        <v>368</v>
      </c>
      <c r="G224" s="218" t="s">
        <v>154</v>
      </c>
      <c r="H224" s="219">
        <v>1</v>
      </c>
      <c r="I224" s="220"/>
      <c r="J224" s="221">
        <f>ROUND(I224*H224,2)</f>
        <v>0</v>
      </c>
      <c r="K224" s="217" t="s">
        <v>127</v>
      </c>
      <c r="L224" s="222"/>
      <c r="M224" s="223" t="s">
        <v>1</v>
      </c>
      <c r="N224" s="224" t="s">
        <v>42</v>
      </c>
      <c r="O224" s="70"/>
      <c r="P224" s="194">
        <f>O224*H224</f>
        <v>0</v>
      </c>
      <c r="Q224" s="194">
        <v>0.24418999999999999</v>
      </c>
      <c r="R224" s="194">
        <f>Q224*H224</f>
        <v>0.24418999999999999</v>
      </c>
      <c r="S224" s="194">
        <v>0</v>
      </c>
      <c r="T224" s="195">
        <f>S224*H224</f>
        <v>0</v>
      </c>
      <c r="U224" s="33"/>
      <c r="V224" s="33"/>
      <c r="W224" s="33"/>
      <c r="X224" s="33"/>
      <c r="Y224" s="33"/>
      <c r="Z224" s="33"/>
      <c r="AA224" s="33"/>
      <c r="AB224" s="33"/>
      <c r="AC224" s="33"/>
      <c r="AD224" s="33"/>
      <c r="AE224" s="33"/>
      <c r="AR224" s="196" t="s">
        <v>358</v>
      </c>
      <c r="AT224" s="196" t="s">
        <v>355</v>
      </c>
      <c r="AU224" s="196" t="s">
        <v>87</v>
      </c>
      <c r="AY224" s="16" t="s">
        <v>120</v>
      </c>
      <c r="BE224" s="197">
        <f>IF(N224="základní",J224,0)</f>
        <v>0</v>
      </c>
      <c r="BF224" s="197">
        <f>IF(N224="snížená",J224,0)</f>
        <v>0</v>
      </c>
      <c r="BG224" s="197">
        <f>IF(N224="zákl. přenesená",J224,0)</f>
        <v>0</v>
      </c>
      <c r="BH224" s="197">
        <f>IF(N224="sníž. přenesená",J224,0)</f>
        <v>0</v>
      </c>
      <c r="BI224" s="197">
        <f>IF(N224="nulová",J224,0)</f>
        <v>0</v>
      </c>
      <c r="BJ224" s="16" t="s">
        <v>85</v>
      </c>
      <c r="BK224" s="197">
        <f>ROUND(I224*H224,2)</f>
        <v>0</v>
      </c>
      <c r="BL224" s="16" t="s">
        <v>358</v>
      </c>
      <c r="BM224" s="196" t="s">
        <v>593</v>
      </c>
    </row>
    <row r="225" spans="1:65" s="2" customFormat="1" ht="10.199999999999999">
      <c r="A225" s="33"/>
      <c r="B225" s="34"/>
      <c r="C225" s="35"/>
      <c r="D225" s="198" t="s">
        <v>130</v>
      </c>
      <c r="E225" s="35"/>
      <c r="F225" s="199" t="s">
        <v>368</v>
      </c>
      <c r="G225" s="35"/>
      <c r="H225" s="35"/>
      <c r="I225" s="200"/>
      <c r="J225" s="35"/>
      <c r="K225" s="35"/>
      <c r="L225" s="38"/>
      <c r="M225" s="201"/>
      <c r="N225" s="202"/>
      <c r="O225" s="70"/>
      <c r="P225" s="70"/>
      <c r="Q225" s="70"/>
      <c r="R225" s="70"/>
      <c r="S225" s="70"/>
      <c r="T225" s="71"/>
      <c r="U225" s="33"/>
      <c r="V225" s="33"/>
      <c r="W225" s="33"/>
      <c r="X225" s="33"/>
      <c r="Y225" s="33"/>
      <c r="Z225" s="33"/>
      <c r="AA225" s="33"/>
      <c r="AB225" s="33"/>
      <c r="AC225" s="33"/>
      <c r="AD225" s="33"/>
      <c r="AE225" s="33"/>
      <c r="AT225" s="16" t="s">
        <v>130</v>
      </c>
      <c r="AU225" s="16" t="s">
        <v>87</v>
      </c>
    </row>
    <row r="226" spans="1:65" s="2" customFormat="1" ht="16.5" customHeight="1">
      <c r="A226" s="33"/>
      <c r="B226" s="34"/>
      <c r="C226" s="215" t="s">
        <v>344</v>
      </c>
      <c r="D226" s="215" t="s">
        <v>355</v>
      </c>
      <c r="E226" s="216" t="s">
        <v>375</v>
      </c>
      <c r="F226" s="217" t="s">
        <v>376</v>
      </c>
      <c r="G226" s="218" t="s">
        <v>142</v>
      </c>
      <c r="H226" s="219">
        <v>82</v>
      </c>
      <c r="I226" s="220"/>
      <c r="J226" s="221">
        <f>ROUND(I226*H226,2)</f>
        <v>0</v>
      </c>
      <c r="K226" s="217" t="s">
        <v>127</v>
      </c>
      <c r="L226" s="222"/>
      <c r="M226" s="223" t="s">
        <v>1</v>
      </c>
      <c r="N226" s="224" t="s">
        <v>42</v>
      </c>
      <c r="O226" s="70"/>
      <c r="P226" s="194">
        <f>O226*H226</f>
        <v>0</v>
      </c>
      <c r="Q226" s="194">
        <v>4.9390000000000003E-2</v>
      </c>
      <c r="R226" s="194">
        <f>Q226*H226</f>
        <v>4.0499800000000006</v>
      </c>
      <c r="S226" s="194">
        <v>0</v>
      </c>
      <c r="T226" s="195">
        <f>S226*H226</f>
        <v>0</v>
      </c>
      <c r="U226" s="33"/>
      <c r="V226" s="33"/>
      <c r="W226" s="33"/>
      <c r="X226" s="33"/>
      <c r="Y226" s="33"/>
      <c r="Z226" s="33"/>
      <c r="AA226" s="33"/>
      <c r="AB226" s="33"/>
      <c r="AC226" s="33"/>
      <c r="AD226" s="33"/>
      <c r="AE226" s="33"/>
      <c r="AR226" s="196" t="s">
        <v>358</v>
      </c>
      <c r="AT226" s="196" t="s">
        <v>355</v>
      </c>
      <c r="AU226" s="196" t="s">
        <v>87</v>
      </c>
      <c r="AY226" s="16" t="s">
        <v>120</v>
      </c>
      <c r="BE226" s="197">
        <f>IF(N226="základní",J226,0)</f>
        <v>0</v>
      </c>
      <c r="BF226" s="197">
        <f>IF(N226="snížená",J226,0)</f>
        <v>0</v>
      </c>
      <c r="BG226" s="197">
        <f>IF(N226="zákl. přenesená",J226,0)</f>
        <v>0</v>
      </c>
      <c r="BH226" s="197">
        <f>IF(N226="sníž. přenesená",J226,0)</f>
        <v>0</v>
      </c>
      <c r="BI226" s="197">
        <f>IF(N226="nulová",J226,0)</f>
        <v>0</v>
      </c>
      <c r="BJ226" s="16" t="s">
        <v>85</v>
      </c>
      <c r="BK226" s="197">
        <f>ROUND(I226*H226,2)</f>
        <v>0</v>
      </c>
      <c r="BL226" s="16" t="s">
        <v>358</v>
      </c>
      <c r="BM226" s="196" t="s">
        <v>594</v>
      </c>
    </row>
    <row r="227" spans="1:65" s="2" customFormat="1" ht="10.199999999999999">
      <c r="A227" s="33"/>
      <c r="B227" s="34"/>
      <c r="C227" s="35"/>
      <c r="D227" s="198" t="s">
        <v>130</v>
      </c>
      <c r="E227" s="35"/>
      <c r="F227" s="199" t="s">
        <v>376</v>
      </c>
      <c r="G227" s="35"/>
      <c r="H227" s="35"/>
      <c r="I227" s="200"/>
      <c r="J227" s="35"/>
      <c r="K227" s="35"/>
      <c r="L227" s="38"/>
      <c r="M227" s="201"/>
      <c r="N227" s="202"/>
      <c r="O227" s="70"/>
      <c r="P227" s="70"/>
      <c r="Q227" s="70"/>
      <c r="R227" s="70"/>
      <c r="S227" s="70"/>
      <c r="T227" s="71"/>
      <c r="U227" s="33"/>
      <c r="V227" s="33"/>
      <c r="W227" s="33"/>
      <c r="X227" s="33"/>
      <c r="Y227" s="33"/>
      <c r="Z227" s="33"/>
      <c r="AA227" s="33"/>
      <c r="AB227" s="33"/>
      <c r="AC227" s="33"/>
      <c r="AD227" s="33"/>
      <c r="AE227" s="33"/>
      <c r="AT227" s="16" t="s">
        <v>130</v>
      </c>
      <c r="AU227" s="16" t="s">
        <v>87</v>
      </c>
    </row>
    <row r="228" spans="1:65" s="13" customFormat="1" ht="10.199999999999999">
      <c r="B228" s="203"/>
      <c r="C228" s="204"/>
      <c r="D228" s="198" t="s">
        <v>132</v>
      </c>
      <c r="E228" s="205" t="s">
        <v>1</v>
      </c>
      <c r="F228" s="206" t="s">
        <v>595</v>
      </c>
      <c r="G228" s="204"/>
      <c r="H228" s="207">
        <v>82</v>
      </c>
      <c r="I228" s="208"/>
      <c r="J228" s="204"/>
      <c r="K228" s="204"/>
      <c r="L228" s="209"/>
      <c r="M228" s="210"/>
      <c r="N228" s="211"/>
      <c r="O228" s="211"/>
      <c r="P228" s="211"/>
      <c r="Q228" s="211"/>
      <c r="R228" s="211"/>
      <c r="S228" s="211"/>
      <c r="T228" s="212"/>
      <c r="AT228" s="213" t="s">
        <v>132</v>
      </c>
      <c r="AU228" s="213" t="s">
        <v>87</v>
      </c>
      <c r="AV228" s="13" t="s">
        <v>87</v>
      </c>
      <c r="AW228" s="13" t="s">
        <v>34</v>
      </c>
      <c r="AX228" s="13" t="s">
        <v>85</v>
      </c>
      <c r="AY228" s="213" t="s">
        <v>120</v>
      </c>
    </row>
    <row r="229" spans="1:65" s="2" customFormat="1" ht="16.5" customHeight="1">
      <c r="A229" s="33"/>
      <c r="B229" s="34"/>
      <c r="C229" s="215" t="s">
        <v>349</v>
      </c>
      <c r="D229" s="215" t="s">
        <v>355</v>
      </c>
      <c r="E229" s="216" t="s">
        <v>403</v>
      </c>
      <c r="F229" s="217" t="s">
        <v>404</v>
      </c>
      <c r="G229" s="218" t="s">
        <v>154</v>
      </c>
      <c r="H229" s="219">
        <v>80</v>
      </c>
      <c r="I229" s="220"/>
      <c r="J229" s="221">
        <f>ROUND(I229*H229,2)</f>
        <v>0</v>
      </c>
      <c r="K229" s="217" t="s">
        <v>127</v>
      </c>
      <c r="L229" s="222"/>
      <c r="M229" s="223" t="s">
        <v>1</v>
      </c>
      <c r="N229" s="224" t="s">
        <v>42</v>
      </c>
      <c r="O229" s="70"/>
      <c r="P229" s="194">
        <f>O229*H229</f>
        <v>0</v>
      </c>
      <c r="Q229" s="194">
        <v>9.7000000000000003E-2</v>
      </c>
      <c r="R229" s="194">
        <f>Q229*H229</f>
        <v>7.76</v>
      </c>
      <c r="S229" s="194">
        <v>0</v>
      </c>
      <c r="T229" s="195">
        <f>S229*H229</f>
        <v>0</v>
      </c>
      <c r="U229" s="33"/>
      <c r="V229" s="33"/>
      <c r="W229" s="33"/>
      <c r="X229" s="33"/>
      <c r="Y229" s="33"/>
      <c r="Z229" s="33"/>
      <c r="AA229" s="33"/>
      <c r="AB229" s="33"/>
      <c r="AC229" s="33"/>
      <c r="AD229" s="33"/>
      <c r="AE229" s="33"/>
      <c r="AR229" s="196" t="s">
        <v>358</v>
      </c>
      <c r="AT229" s="196" t="s">
        <v>355</v>
      </c>
      <c r="AU229" s="196" t="s">
        <v>87</v>
      </c>
      <c r="AY229" s="16" t="s">
        <v>120</v>
      </c>
      <c r="BE229" s="197">
        <f>IF(N229="základní",J229,0)</f>
        <v>0</v>
      </c>
      <c r="BF229" s="197">
        <f>IF(N229="snížená",J229,0)</f>
        <v>0</v>
      </c>
      <c r="BG229" s="197">
        <f>IF(N229="zákl. přenesená",J229,0)</f>
        <v>0</v>
      </c>
      <c r="BH229" s="197">
        <f>IF(N229="sníž. přenesená",J229,0)</f>
        <v>0</v>
      </c>
      <c r="BI229" s="197">
        <f>IF(N229="nulová",J229,0)</f>
        <v>0</v>
      </c>
      <c r="BJ229" s="16" t="s">
        <v>85</v>
      </c>
      <c r="BK229" s="197">
        <f>ROUND(I229*H229,2)</f>
        <v>0</v>
      </c>
      <c r="BL229" s="16" t="s">
        <v>358</v>
      </c>
      <c r="BM229" s="196" t="s">
        <v>596</v>
      </c>
    </row>
    <row r="230" spans="1:65" s="2" customFormat="1" ht="10.199999999999999">
      <c r="A230" s="33"/>
      <c r="B230" s="34"/>
      <c r="C230" s="35"/>
      <c r="D230" s="198" t="s">
        <v>130</v>
      </c>
      <c r="E230" s="35"/>
      <c r="F230" s="199" t="s">
        <v>404</v>
      </c>
      <c r="G230" s="35"/>
      <c r="H230" s="35"/>
      <c r="I230" s="200"/>
      <c r="J230" s="35"/>
      <c r="K230" s="35"/>
      <c r="L230" s="38"/>
      <c r="M230" s="201"/>
      <c r="N230" s="202"/>
      <c r="O230" s="70"/>
      <c r="P230" s="70"/>
      <c r="Q230" s="70"/>
      <c r="R230" s="70"/>
      <c r="S230" s="70"/>
      <c r="T230" s="71"/>
      <c r="U230" s="33"/>
      <c r="V230" s="33"/>
      <c r="W230" s="33"/>
      <c r="X230" s="33"/>
      <c r="Y230" s="33"/>
      <c r="Z230" s="33"/>
      <c r="AA230" s="33"/>
      <c r="AB230" s="33"/>
      <c r="AC230" s="33"/>
      <c r="AD230" s="33"/>
      <c r="AE230" s="33"/>
      <c r="AT230" s="16" t="s">
        <v>130</v>
      </c>
      <c r="AU230" s="16" t="s">
        <v>87</v>
      </c>
    </row>
    <row r="231" spans="1:65" s="2" customFormat="1" ht="16.5" customHeight="1">
      <c r="A231" s="33"/>
      <c r="B231" s="34"/>
      <c r="C231" s="215" t="s">
        <v>354</v>
      </c>
      <c r="D231" s="215" t="s">
        <v>355</v>
      </c>
      <c r="E231" s="216" t="s">
        <v>407</v>
      </c>
      <c r="F231" s="217" t="s">
        <v>408</v>
      </c>
      <c r="G231" s="218" t="s">
        <v>154</v>
      </c>
      <c r="H231" s="219">
        <v>160</v>
      </c>
      <c r="I231" s="220"/>
      <c r="J231" s="221">
        <f>ROUND(I231*H231,2)</f>
        <v>0</v>
      </c>
      <c r="K231" s="217" t="s">
        <v>127</v>
      </c>
      <c r="L231" s="222"/>
      <c r="M231" s="223" t="s">
        <v>1</v>
      </c>
      <c r="N231" s="224" t="s">
        <v>42</v>
      </c>
      <c r="O231" s="70"/>
      <c r="P231" s="194">
        <f>O231*H231</f>
        <v>0</v>
      </c>
      <c r="Q231" s="194">
        <v>8.5199999999999998E-3</v>
      </c>
      <c r="R231" s="194">
        <f>Q231*H231</f>
        <v>1.3632</v>
      </c>
      <c r="S231" s="194">
        <v>0</v>
      </c>
      <c r="T231" s="195">
        <f>S231*H231</f>
        <v>0</v>
      </c>
      <c r="U231" s="33"/>
      <c r="V231" s="33"/>
      <c r="W231" s="33"/>
      <c r="X231" s="33"/>
      <c r="Y231" s="33"/>
      <c r="Z231" s="33"/>
      <c r="AA231" s="33"/>
      <c r="AB231" s="33"/>
      <c r="AC231" s="33"/>
      <c r="AD231" s="33"/>
      <c r="AE231" s="33"/>
      <c r="AR231" s="196" t="s">
        <v>358</v>
      </c>
      <c r="AT231" s="196" t="s">
        <v>355</v>
      </c>
      <c r="AU231" s="196" t="s">
        <v>87</v>
      </c>
      <c r="AY231" s="16" t="s">
        <v>120</v>
      </c>
      <c r="BE231" s="197">
        <f>IF(N231="základní",J231,0)</f>
        <v>0</v>
      </c>
      <c r="BF231" s="197">
        <f>IF(N231="snížená",J231,0)</f>
        <v>0</v>
      </c>
      <c r="BG231" s="197">
        <f>IF(N231="zákl. přenesená",J231,0)</f>
        <v>0</v>
      </c>
      <c r="BH231" s="197">
        <f>IF(N231="sníž. přenesená",J231,0)</f>
        <v>0</v>
      </c>
      <c r="BI231" s="197">
        <f>IF(N231="nulová",J231,0)</f>
        <v>0</v>
      </c>
      <c r="BJ231" s="16" t="s">
        <v>85</v>
      </c>
      <c r="BK231" s="197">
        <f>ROUND(I231*H231,2)</f>
        <v>0</v>
      </c>
      <c r="BL231" s="16" t="s">
        <v>358</v>
      </c>
      <c r="BM231" s="196" t="s">
        <v>597</v>
      </c>
    </row>
    <row r="232" spans="1:65" s="2" customFormat="1" ht="10.199999999999999">
      <c r="A232" s="33"/>
      <c r="B232" s="34"/>
      <c r="C232" s="35"/>
      <c r="D232" s="198" t="s">
        <v>130</v>
      </c>
      <c r="E232" s="35"/>
      <c r="F232" s="199" t="s">
        <v>408</v>
      </c>
      <c r="G232" s="35"/>
      <c r="H232" s="35"/>
      <c r="I232" s="200"/>
      <c r="J232" s="35"/>
      <c r="K232" s="35"/>
      <c r="L232" s="38"/>
      <c r="M232" s="201"/>
      <c r="N232" s="202"/>
      <c r="O232" s="70"/>
      <c r="P232" s="70"/>
      <c r="Q232" s="70"/>
      <c r="R232" s="70"/>
      <c r="S232" s="70"/>
      <c r="T232" s="71"/>
      <c r="U232" s="33"/>
      <c r="V232" s="33"/>
      <c r="W232" s="33"/>
      <c r="X232" s="33"/>
      <c r="Y232" s="33"/>
      <c r="Z232" s="33"/>
      <c r="AA232" s="33"/>
      <c r="AB232" s="33"/>
      <c r="AC232" s="33"/>
      <c r="AD232" s="33"/>
      <c r="AE232" s="33"/>
      <c r="AT232" s="16" t="s">
        <v>130</v>
      </c>
      <c r="AU232" s="16" t="s">
        <v>87</v>
      </c>
    </row>
    <row r="233" spans="1:65" s="2" customFormat="1" ht="16.5" customHeight="1">
      <c r="A233" s="33"/>
      <c r="B233" s="34"/>
      <c r="C233" s="215" t="s">
        <v>361</v>
      </c>
      <c r="D233" s="215" t="s">
        <v>355</v>
      </c>
      <c r="E233" s="216" t="s">
        <v>411</v>
      </c>
      <c r="F233" s="217" t="s">
        <v>412</v>
      </c>
      <c r="G233" s="218" t="s">
        <v>154</v>
      </c>
      <c r="H233" s="219">
        <v>640</v>
      </c>
      <c r="I233" s="220"/>
      <c r="J233" s="221">
        <f>ROUND(I233*H233,2)</f>
        <v>0</v>
      </c>
      <c r="K233" s="217" t="s">
        <v>127</v>
      </c>
      <c r="L233" s="222"/>
      <c r="M233" s="223" t="s">
        <v>1</v>
      </c>
      <c r="N233" s="224" t="s">
        <v>42</v>
      </c>
      <c r="O233" s="70"/>
      <c r="P233" s="194">
        <f>O233*H233</f>
        <v>0</v>
      </c>
      <c r="Q233" s="194">
        <v>5.1999999999999995E-4</v>
      </c>
      <c r="R233" s="194">
        <f>Q233*H233</f>
        <v>0.33279999999999998</v>
      </c>
      <c r="S233" s="194">
        <v>0</v>
      </c>
      <c r="T233" s="195">
        <f>S233*H233</f>
        <v>0</v>
      </c>
      <c r="U233" s="33"/>
      <c r="V233" s="33"/>
      <c r="W233" s="33"/>
      <c r="X233" s="33"/>
      <c r="Y233" s="33"/>
      <c r="Z233" s="33"/>
      <c r="AA233" s="33"/>
      <c r="AB233" s="33"/>
      <c r="AC233" s="33"/>
      <c r="AD233" s="33"/>
      <c r="AE233" s="33"/>
      <c r="AR233" s="196" t="s">
        <v>358</v>
      </c>
      <c r="AT233" s="196" t="s">
        <v>355</v>
      </c>
      <c r="AU233" s="196" t="s">
        <v>87</v>
      </c>
      <c r="AY233" s="16" t="s">
        <v>120</v>
      </c>
      <c r="BE233" s="197">
        <f>IF(N233="základní",J233,0)</f>
        <v>0</v>
      </c>
      <c r="BF233" s="197">
        <f>IF(N233="snížená",J233,0)</f>
        <v>0</v>
      </c>
      <c r="BG233" s="197">
        <f>IF(N233="zákl. přenesená",J233,0)</f>
        <v>0</v>
      </c>
      <c r="BH233" s="197">
        <f>IF(N233="sníž. přenesená",J233,0)</f>
        <v>0</v>
      </c>
      <c r="BI233" s="197">
        <f>IF(N233="nulová",J233,0)</f>
        <v>0</v>
      </c>
      <c r="BJ233" s="16" t="s">
        <v>85</v>
      </c>
      <c r="BK233" s="197">
        <f>ROUND(I233*H233,2)</f>
        <v>0</v>
      </c>
      <c r="BL233" s="16" t="s">
        <v>358</v>
      </c>
      <c r="BM233" s="196" t="s">
        <v>598</v>
      </c>
    </row>
    <row r="234" spans="1:65" s="2" customFormat="1" ht="10.199999999999999">
      <c r="A234" s="33"/>
      <c r="B234" s="34"/>
      <c r="C234" s="35"/>
      <c r="D234" s="198" t="s">
        <v>130</v>
      </c>
      <c r="E234" s="35"/>
      <c r="F234" s="199" t="s">
        <v>412</v>
      </c>
      <c r="G234" s="35"/>
      <c r="H234" s="35"/>
      <c r="I234" s="200"/>
      <c r="J234" s="35"/>
      <c r="K234" s="35"/>
      <c r="L234" s="38"/>
      <c r="M234" s="201"/>
      <c r="N234" s="202"/>
      <c r="O234" s="70"/>
      <c r="P234" s="70"/>
      <c r="Q234" s="70"/>
      <c r="R234" s="70"/>
      <c r="S234" s="70"/>
      <c r="T234" s="71"/>
      <c r="U234" s="33"/>
      <c r="V234" s="33"/>
      <c r="W234" s="33"/>
      <c r="X234" s="33"/>
      <c r="Y234" s="33"/>
      <c r="Z234" s="33"/>
      <c r="AA234" s="33"/>
      <c r="AB234" s="33"/>
      <c r="AC234" s="33"/>
      <c r="AD234" s="33"/>
      <c r="AE234" s="33"/>
      <c r="AT234" s="16" t="s">
        <v>130</v>
      </c>
      <c r="AU234" s="16" t="s">
        <v>87</v>
      </c>
    </row>
    <row r="235" spans="1:65" s="2" customFormat="1" ht="16.5" customHeight="1">
      <c r="A235" s="33"/>
      <c r="B235" s="34"/>
      <c r="C235" s="215" t="s">
        <v>366</v>
      </c>
      <c r="D235" s="215" t="s">
        <v>355</v>
      </c>
      <c r="E235" s="216" t="s">
        <v>389</v>
      </c>
      <c r="F235" s="217" t="s">
        <v>390</v>
      </c>
      <c r="G235" s="218" t="s">
        <v>154</v>
      </c>
      <c r="H235" s="219">
        <v>1448</v>
      </c>
      <c r="I235" s="220"/>
      <c r="J235" s="221">
        <f>ROUND(I235*H235,2)</f>
        <v>0</v>
      </c>
      <c r="K235" s="217" t="s">
        <v>127</v>
      </c>
      <c r="L235" s="222"/>
      <c r="M235" s="223" t="s">
        <v>1</v>
      </c>
      <c r="N235" s="224" t="s">
        <v>42</v>
      </c>
      <c r="O235" s="70"/>
      <c r="P235" s="194">
        <f>O235*H235</f>
        <v>0</v>
      </c>
      <c r="Q235" s="194">
        <v>9.0000000000000006E-5</v>
      </c>
      <c r="R235" s="194">
        <f>Q235*H235</f>
        <v>0.13032000000000002</v>
      </c>
      <c r="S235" s="194">
        <v>0</v>
      </c>
      <c r="T235" s="195">
        <f>S235*H235</f>
        <v>0</v>
      </c>
      <c r="U235" s="33"/>
      <c r="V235" s="33"/>
      <c r="W235" s="33"/>
      <c r="X235" s="33"/>
      <c r="Y235" s="33"/>
      <c r="Z235" s="33"/>
      <c r="AA235" s="33"/>
      <c r="AB235" s="33"/>
      <c r="AC235" s="33"/>
      <c r="AD235" s="33"/>
      <c r="AE235" s="33"/>
      <c r="AR235" s="196" t="s">
        <v>358</v>
      </c>
      <c r="AT235" s="196" t="s">
        <v>355</v>
      </c>
      <c r="AU235" s="196" t="s">
        <v>87</v>
      </c>
      <c r="AY235" s="16" t="s">
        <v>120</v>
      </c>
      <c r="BE235" s="197">
        <f>IF(N235="základní",J235,0)</f>
        <v>0</v>
      </c>
      <c r="BF235" s="197">
        <f>IF(N235="snížená",J235,0)</f>
        <v>0</v>
      </c>
      <c r="BG235" s="197">
        <f>IF(N235="zákl. přenesená",J235,0)</f>
        <v>0</v>
      </c>
      <c r="BH235" s="197">
        <f>IF(N235="sníž. přenesená",J235,0)</f>
        <v>0</v>
      </c>
      <c r="BI235" s="197">
        <f>IF(N235="nulová",J235,0)</f>
        <v>0</v>
      </c>
      <c r="BJ235" s="16" t="s">
        <v>85</v>
      </c>
      <c r="BK235" s="197">
        <f>ROUND(I235*H235,2)</f>
        <v>0</v>
      </c>
      <c r="BL235" s="16" t="s">
        <v>358</v>
      </c>
      <c r="BM235" s="196" t="s">
        <v>599</v>
      </c>
    </row>
    <row r="236" spans="1:65" s="2" customFormat="1" ht="10.199999999999999">
      <c r="A236" s="33"/>
      <c r="B236" s="34"/>
      <c r="C236" s="35"/>
      <c r="D236" s="198" t="s">
        <v>130</v>
      </c>
      <c r="E236" s="35"/>
      <c r="F236" s="199" t="s">
        <v>390</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130</v>
      </c>
      <c r="AU236" s="16" t="s">
        <v>87</v>
      </c>
    </row>
    <row r="237" spans="1:65" s="13" customFormat="1" ht="10.199999999999999">
      <c r="B237" s="203"/>
      <c r="C237" s="204"/>
      <c r="D237" s="198" t="s">
        <v>132</v>
      </c>
      <c r="E237" s="205" t="s">
        <v>1</v>
      </c>
      <c r="F237" s="206" t="s">
        <v>600</v>
      </c>
      <c r="G237" s="204"/>
      <c r="H237" s="207">
        <v>1448</v>
      </c>
      <c r="I237" s="208"/>
      <c r="J237" s="204"/>
      <c r="K237" s="204"/>
      <c r="L237" s="209"/>
      <c r="M237" s="210"/>
      <c r="N237" s="211"/>
      <c r="O237" s="211"/>
      <c r="P237" s="211"/>
      <c r="Q237" s="211"/>
      <c r="R237" s="211"/>
      <c r="S237" s="211"/>
      <c r="T237" s="212"/>
      <c r="AT237" s="213" t="s">
        <v>132</v>
      </c>
      <c r="AU237" s="213" t="s">
        <v>87</v>
      </c>
      <c r="AV237" s="13" t="s">
        <v>87</v>
      </c>
      <c r="AW237" s="13" t="s">
        <v>34</v>
      </c>
      <c r="AX237" s="13" t="s">
        <v>85</v>
      </c>
      <c r="AY237" s="213" t="s">
        <v>120</v>
      </c>
    </row>
    <row r="238" spans="1:65" s="2" customFormat="1" ht="16.5" customHeight="1">
      <c r="A238" s="33"/>
      <c r="B238" s="34"/>
      <c r="C238" s="215" t="s">
        <v>370</v>
      </c>
      <c r="D238" s="215" t="s">
        <v>355</v>
      </c>
      <c r="E238" s="216" t="s">
        <v>416</v>
      </c>
      <c r="F238" s="217" t="s">
        <v>417</v>
      </c>
      <c r="G238" s="218" t="s">
        <v>154</v>
      </c>
      <c r="H238" s="219">
        <v>1024</v>
      </c>
      <c r="I238" s="220"/>
      <c r="J238" s="221">
        <f>ROUND(I238*H238,2)</f>
        <v>0</v>
      </c>
      <c r="K238" s="217" t="s">
        <v>127</v>
      </c>
      <c r="L238" s="222"/>
      <c r="M238" s="223" t="s">
        <v>1</v>
      </c>
      <c r="N238" s="224" t="s">
        <v>42</v>
      </c>
      <c r="O238" s="70"/>
      <c r="P238" s="194">
        <f>O238*H238</f>
        <v>0</v>
      </c>
      <c r="Q238" s="194">
        <v>1.23E-3</v>
      </c>
      <c r="R238" s="194">
        <f>Q238*H238</f>
        <v>1.25952</v>
      </c>
      <c r="S238" s="194">
        <v>0</v>
      </c>
      <c r="T238" s="195">
        <f>S238*H238</f>
        <v>0</v>
      </c>
      <c r="U238" s="33"/>
      <c r="V238" s="33"/>
      <c r="W238" s="33"/>
      <c r="X238" s="33"/>
      <c r="Y238" s="33"/>
      <c r="Z238" s="33"/>
      <c r="AA238" s="33"/>
      <c r="AB238" s="33"/>
      <c r="AC238" s="33"/>
      <c r="AD238" s="33"/>
      <c r="AE238" s="33"/>
      <c r="AR238" s="196" t="s">
        <v>358</v>
      </c>
      <c r="AT238" s="196" t="s">
        <v>355</v>
      </c>
      <c r="AU238" s="196" t="s">
        <v>87</v>
      </c>
      <c r="AY238" s="16" t="s">
        <v>120</v>
      </c>
      <c r="BE238" s="197">
        <f>IF(N238="základní",J238,0)</f>
        <v>0</v>
      </c>
      <c r="BF238" s="197">
        <f>IF(N238="snížená",J238,0)</f>
        <v>0</v>
      </c>
      <c r="BG238" s="197">
        <f>IF(N238="zákl. přenesená",J238,0)</f>
        <v>0</v>
      </c>
      <c r="BH238" s="197">
        <f>IF(N238="sníž. přenesená",J238,0)</f>
        <v>0</v>
      </c>
      <c r="BI238" s="197">
        <f>IF(N238="nulová",J238,0)</f>
        <v>0</v>
      </c>
      <c r="BJ238" s="16" t="s">
        <v>85</v>
      </c>
      <c r="BK238" s="197">
        <f>ROUND(I238*H238,2)</f>
        <v>0</v>
      </c>
      <c r="BL238" s="16" t="s">
        <v>358</v>
      </c>
      <c r="BM238" s="196" t="s">
        <v>601</v>
      </c>
    </row>
    <row r="239" spans="1:65" s="2" customFormat="1" ht="10.199999999999999">
      <c r="A239" s="33"/>
      <c r="B239" s="34"/>
      <c r="C239" s="35"/>
      <c r="D239" s="198" t="s">
        <v>130</v>
      </c>
      <c r="E239" s="35"/>
      <c r="F239" s="199" t="s">
        <v>417</v>
      </c>
      <c r="G239" s="35"/>
      <c r="H239" s="35"/>
      <c r="I239" s="200"/>
      <c r="J239" s="35"/>
      <c r="K239" s="35"/>
      <c r="L239" s="38"/>
      <c r="M239" s="201"/>
      <c r="N239" s="202"/>
      <c r="O239" s="70"/>
      <c r="P239" s="70"/>
      <c r="Q239" s="70"/>
      <c r="R239" s="70"/>
      <c r="S239" s="70"/>
      <c r="T239" s="71"/>
      <c r="U239" s="33"/>
      <c r="V239" s="33"/>
      <c r="W239" s="33"/>
      <c r="X239" s="33"/>
      <c r="Y239" s="33"/>
      <c r="Z239" s="33"/>
      <c r="AA239" s="33"/>
      <c r="AB239" s="33"/>
      <c r="AC239" s="33"/>
      <c r="AD239" s="33"/>
      <c r="AE239" s="33"/>
      <c r="AT239" s="16" t="s">
        <v>130</v>
      </c>
      <c r="AU239" s="16" t="s">
        <v>87</v>
      </c>
    </row>
    <row r="240" spans="1:65" s="13" customFormat="1" ht="10.199999999999999">
      <c r="B240" s="203"/>
      <c r="C240" s="204"/>
      <c r="D240" s="198" t="s">
        <v>132</v>
      </c>
      <c r="E240" s="205" t="s">
        <v>1</v>
      </c>
      <c r="F240" s="206" t="s">
        <v>602</v>
      </c>
      <c r="G240" s="204"/>
      <c r="H240" s="207">
        <v>1024</v>
      </c>
      <c r="I240" s="208"/>
      <c r="J240" s="204"/>
      <c r="K240" s="204"/>
      <c r="L240" s="209"/>
      <c r="M240" s="210"/>
      <c r="N240" s="211"/>
      <c r="O240" s="211"/>
      <c r="P240" s="211"/>
      <c r="Q240" s="211"/>
      <c r="R240" s="211"/>
      <c r="S240" s="211"/>
      <c r="T240" s="212"/>
      <c r="AT240" s="213" t="s">
        <v>132</v>
      </c>
      <c r="AU240" s="213" t="s">
        <v>87</v>
      </c>
      <c r="AV240" s="13" t="s">
        <v>87</v>
      </c>
      <c r="AW240" s="13" t="s">
        <v>34</v>
      </c>
      <c r="AX240" s="13" t="s">
        <v>85</v>
      </c>
      <c r="AY240" s="213" t="s">
        <v>120</v>
      </c>
    </row>
    <row r="241" spans="1:65" s="2" customFormat="1" ht="16.5" customHeight="1">
      <c r="A241" s="33"/>
      <c r="B241" s="34"/>
      <c r="C241" s="215" t="s">
        <v>374</v>
      </c>
      <c r="D241" s="215" t="s">
        <v>355</v>
      </c>
      <c r="E241" s="216" t="s">
        <v>421</v>
      </c>
      <c r="F241" s="217" t="s">
        <v>422</v>
      </c>
      <c r="G241" s="218" t="s">
        <v>154</v>
      </c>
      <c r="H241" s="219">
        <v>160</v>
      </c>
      <c r="I241" s="220"/>
      <c r="J241" s="221">
        <f>ROUND(I241*H241,2)</f>
        <v>0</v>
      </c>
      <c r="K241" s="217" t="s">
        <v>127</v>
      </c>
      <c r="L241" s="222"/>
      <c r="M241" s="223" t="s">
        <v>1</v>
      </c>
      <c r="N241" s="224" t="s">
        <v>42</v>
      </c>
      <c r="O241" s="70"/>
      <c r="P241" s="194">
        <f>O241*H241</f>
        <v>0</v>
      </c>
      <c r="Q241" s="194">
        <v>9.0000000000000006E-5</v>
      </c>
      <c r="R241" s="194">
        <f>Q241*H241</f>
        <v>1.4400000000000001E-2</v>
      </c>
      <c r="S241" s="194">
        <v>0</v>
      </c>
      <c r="T241" s="195">
        <f>S241*H241</f>
        <v>0</v>
      </c>
      <c r="U241" s="33"/>
      <c r="V241" s="33"/>
      <c r="W241" s="33"/>
      <c r="X241" s="33"/>
      <c r="Y241" s="33"/>
      <c r="Z241" s="33"/>
      <c r="AA241" s="33"/>
      <c r="AB241" s="33"/>
      <c r="AC241" s="33"/>
      <c r="AD241" s="33"/>
      <c r="AE241" s="33"/>
      <c r="AR241" s="196" t="s">
        <v>358</v>
      </c>
      <c r="AT241" s="196" t="s">
        <v>355</v>
      </c>
      <c r="AU241" s="196" t="s">
        <v>87</v>
      </c>
      <c r="AY241" s="16" t="s">
        <v>120</v>
      </c>
      <c r="BE241" s="197">
        <f>IF(N241="základní",J241,0)</f>
        <v>0</v>
      </c>
      <c r="BF241" s="197">
        <f>IF(N241="snížená",J241,0)</f>
        <v>0</v>
      </c>
      <c r="BG241" s="197">
        <f>IF(N241="zákl. přenesená",J241,0)</f>
        <v>0</v>
      </c>
      <c r="BH241" s="197">
        <f>IF(N241="sníž. přenesená",J241,0)</f>
        <v>0</v>
      </c>
      <c r="BI241" s="197">
        <f>IF(N241="nulová",J241,0)</f>
        <v>0</v>
      </c>
      <c r="BJ241" s="16" t="s">
        <v>85</v>
      </c>
      <c r="BK241" s="197">
        <f>ROUND(I241*H241,2)</f>
        <v>0</v>
      </c>
      <c r="BL241" s="16" t="s">
        <v>358</v>
      </c>
      <c r="BM241" s="196" t="s">
        <v>603</v>
      </c>
    </row>
    <row r="242" spans="1:65" s="2" customFormat="1" ht="10.199999999999999">
      <c r="A242" s="33"/>
      <c r="B242" s="34"/>
      <c r="C242" s="35"/>
      <c r="D242" s="198" t="s">
        <v>130</v>
      </c>
      <c r="E242" s="35"/>
      <c r="F242" s="199" t="s">
        <v>422</v>
      </c>
      <c r="G242" s="35"/>
      <c r="H242" s="35"/>
      <c r="I242" s="200"/>
      <c r="J242" s="35"/>
      <c r="K242" s="35"/>
      <c r="L242" s="38"/>
      <c r="M242" s="201"/>
      <c r="N242" s="202"/>
      <c r="O242" s="70"/>
      <c r="P242" s="70"/>
      <c r="Q242" s="70"/>
      <c r="R242" s="70"/>
      <c r="S242" s="70"/>
      <c r="T242" s="71"/>
      <c r="U242" s="33"/>
      <c r="V242" s="33"/>
      <c r="W242" s="33"/>
      <c r="X242" s="33"/>
      <c r="Y242" s="33"/>
      <c r="Z242" s="33"/>
      <c r="AA242" s="33"/>
      <c r="AB242" s="33"/>
      <c r="AC242" s="33"/>
      <c r="AD242" s="33"/>
      <c r="AE242" s="33"/>
      <c r="AT242" s="16" t="s">
        <v>130</v>
      </c>
      <c r="AU242" s="16" t="s">
        <v>87</v>
      </c>
    </row>
    <row r="243" spans="1:65" s="2" customFormat="1" ht="16.5" customHeight="1">
      <c r="A243" s="33"/>
      <c r="B243" s="34"/>
      <c r="C243" s="215" t="s">
        <v>379</v>
      </c>
      <c r="D243" s="215" t="s">
        <v>355</v>
      </c>
      <c r="E243" s="216" t="s">
        <v>398</v>
      </c>
      <c r="F243" s="217" t="s">
        <v>399</v>
      </c>
      <c r="G243" s="218" t="s">
        <v>154</v>
      </c>
      <c r="H243" s="219">
        <v>912</v>
      </c>
      <c r="I243" s="220"/>
      <c r="J243" s="221">
        <f>ROUND(I243*H243,2)</f>
        <v>0</v>
      </c>
      <c r="K243" s="217" t="s">
        <v>127</v>
      </c>
      <c r="L243" s="222"/>
      <c r="M243" s="223" t="s">
        <v>1</v>
      </c>
      <c r="N243" s="224" t="s">
        <v>42</v>
      </c>
      <c r="O243" s="70"/>
      <c r="P243" s="194">
        <f>O243*H243</f>
        <v>0</v>
      </c>
      <c r="Q243" s="194">
        <v>1.8000000000000001E-4</v>
      </c>
      <c r="R243" s="194">
        <f>Q243*H243</f>
        <v>0.16416</v>
      </c>
      <c r="S243" s="194">
        <v>0</v>
      </c>
      <c r="T243" s="195">
        <f>S243*H243</f>
        <v>0</v>
      </c>
      <c r="U243" s="33"/>
      <c r="V243" s="33"/>
      <c r="W243" s="33"/>
      <c r="X243" s="33"/>
      <c r="Y243" s="33"/>
      <c r="Z243" s="33"/>
      <c r="AA243" s="33"/>
      <c r="AB243" s="33"/>
      <c r="AC243" s="33"/>
      <c r="AD243" s="33"/>
      <c r="AE243" s="33"/>
      <c r="AR243" s="196" t="s">
        <v>358</v>
      </c>
      <c r="AT243" s="196" t="s">
        <v>355</v>
      </c>
      <c r="AU243" s="196" t="s">
        <v>87</v>
      </c>
      <c r="AY243" s="16" t="s">
        <v>120</v>
      </c>
      <c r="BE243" s="197">
        <f>IF(N243="základní",J243,0)</f>
        <v>0</v>
      </c>
      <c r="BF243" s="197">
        <f>IF(N243="snížená",J243,0)</f>
        <v>0</v>
      </c>
      <c r="BG243" s="197">
        <f>IF(N243="zákl. přenesená",J243,0)</f>
        <v>0</v>
      </c>
      <c r="BH243" s="197">
        <f>IF(N243="sníž. přenesená",J243,0)</f>
        <v>0</v>
      </c>
      <c r="BI243" s="197">
        <f>IF(N243="nulová",J243,0)</f>
        <v>0</v>
      </c>
      <c r="BJ243" s="16" t="s">
        <v>85</v>
      </c>
      <c r="BK243" s="197">
        <f>ROUND(I243*H243,2)</f>
        <v>0</v>
      </c>
      <c r="BL243" s="16" t="s">
        <v>358</v>
      </c>
      <c r="BM243" s="196" t="s">
        <v>604</v>
      </c>
    </row>
    <row r="244" spans="1:65" s="2" customFormat="1" ht="10.199999999999999">
      <c r="A244" s="33"/>
      <c r="B244" s="34"/>
      <c r="C244" s="35"/>
      <c r="D244" s="198" t="s">
        <v>130</v>
      </c>
      <c r="E244" s="35"/>
      <c r="F244" s="199" t="s">
        <v>399</v>
      </c>
      <c r="G244" s="35"/>
      <c r="H244" s="35"/>
      <c r="I244" s="200"/>
      <c r="J244" s="35"/>
      <c r="K244" s="35"/>
      <c r="L244" s="38"/>
      <c r="M244" s="201"/>
      <c r="N244" s="202"/>
      <c r="O244" s="70"/>
      <c r="P244" s="70"/>
      <c r="Q244" s="70"/>
      <c r="R244" s="70"/>
      <c r="S244" s="70"/>
      <c r="T244" s="71"/>
      <c r="U244" s="33"/>
      <c r="V244" s="33"/>
      <c r="W244" s="33"/>
      <c r="X244" s="33"/>
      <c r="Y244" s="33"/>
      <c r="Z244" s="33"/>
      <c r="AA244" s="33"/>
      <c r="AB244" s="33"/>
      <c r="AC244" s="33"/>
      <c r="AD244" s="33"/>
      <c r="AE244" s="33"/>
      <c r="AT244" s="16" t="s">
        <v>130</v>
      </c>
      <c r="AU244" s="16" t="s">
        <v>87</v>
      </c>
    </row>
    <row r="245" spans="1:65" s="13" customFormat="1" ht="10.199999999999999">
      <c r="B245" s="203"/>
      <c r="C245" s="204"/>
      <c r="D245" s="198" t="s">
        <v>132</v>
      </c>
      <c r="E245" s="205" t="s">
        <v>1</v>
      </c>
      <c r="F245" s="206" t="s">
        <v>605</v>
      </c>
      <c r="G245" s="204"/>
      <c r="H245" s="207">
        <v>912</v>
      </c>
      <c r="I245" s="208"/>
      <c r="J245" s="204"/>
      <c r="K245" s="204"/>
      <c r="L245" s="209"/>
      <c r="M245" s="210"/>
      <c r="N245" s="211"/>
      <c r="O245" s="211"/>
      <c r="P245" s="211"/>
      <c r="Q245" s="211"/>
      <c r="R245" s="211"/>
      <c r="S245" s="211"/>
      <c r="T245" s="212"/>
      <c r="AT245" s="213" t="s">
        <v>132</v>
      </c>
      <c r="AU245" s="213" t="s">
        <v>87</v>
      </c>
      <c r="AV245" s="13" t="s">
        <v>87</v>
      </c>
      <c r="AW245" s="13" t="s">
        <v>34</v>
      </c>
      <c r="AX245" s="13" t="s">
        <v>85</v>
      </c>
      <c r="AY245" s="213" t="s">
        <v>120</v>
      </c>
    </row>
    <row r="246" spans="1:65" s="2" customFormat="1" ht="16.5" customHeight="1">
      <c r="A246" s="33"/>
      <c r="B246" s="34"/>
      <c r="C246" s="215" t="s">
        <v>383</v>
      </c>
      <c r="D246" s="215" t="s">
        <v>355</v>
      </c>
      <c r="E246" s="216" t="s">
        <v>434</v>
      </c>
      <c r="F246" s="217" t="s">
        <v>435</v>
      </c>
      <c r="G246" s="218" t="s">
        <v>154</v>
      </c>
      <c r="H246" s="219">
        <v>4</v>
      </c>
      <c r="I246" s="220"/>
      <c r="J246" s="221">
        <f>ROUND(I246*H246,2)</f>
        <v>0</v>
      </c>
      <c r="K246" s="217" t="s">
        <v>127</v>
      </c>
      <c r="L246" s="222"/>
      <c r="M246" s="223" t="s">
        <v>1</v>
      </c>
      <c r="N246" s="224" t="s">
        <v>42</v>
      </c>
      <c r="O246" s="70"/>
      <c r="P246" s="194">
        <f>O246*H246</f>
        <v>0</v>
      </c>
      <c r="Q246" s="194">
        <v>1.796E-2</v>
      </c>
      <c r="R246" s="194">
        <f>Q246*H246</f>
        <v>7.1840000000000001E-2</v>
      </c>
      <c r="S246" s="194">
        <v>0</v>
      </c>
      <c r="T246" s="195">
        <f>S246*H246</f>
        <v>0</v>
      </c>
      <c r="U246" s="33"/>
      <c r="V246" s="33"/>
      <c r="W246" s="33"/>
      <c r="X246" s="33"/>
      <c r="Y246" s="33"/>
      <c r="Z246" s="33"/>
      <c r="AA246" s="33"/>
      <c r="AB246" s="33"/>
      <c r="AC246" s="33"/>
      <c r="AD246" s="33"/>
      <c r="AE246" s="33"/>
      <c r="AR246" s="196" t="s">
        <v>358</v>
      </c>
      <c r="AT246" s="196" t="s">
        <v>355</v>
      </c>
      <c r="AU246" s="196" t="s">
        <v>87</v>
      </c>
      <c r="AY246" s="16" t="s">
        <v>120</v>
      </c>
      <c r="BE246" s="197">
        <f>IF(N246="základní",J246,0)</f>
        <v>0</v>
      </c>
      <c r="BF246" s="197">
        <f>IF(N246="snížená",J246,0)</f>
        <v>0</v>
      </c>
      <c r="BG246" s="197">
        <f>IF(N246="zákl. přenesená",J246,0)</f>
        <v>0</v>
      </c>
      <c r="BH246" s="197">
        <f>IF(N246="sníž. přenesená",J246,0)</f>
        <v>0</v>
      </c>
      <c r="BI246" s="197">
        <f>IF(N246="nulová",J246,0)</f>
        <v>0</v>
      </c>
      <c r="BJ246" s="16" t="s">
        <v>85</v>
      </c>
      <c r="BK246" s="197">
        <f>ROUND(I246*H246,2)</f>
        <v>0</v>
      </c>
      <c r="BL246" s="16" t="s">
        <v>358</v>
      </c>
      <c r="BM246" s="196" t="s">
        <v>606</v>
      </c>
    </row>
    <row r="247" spans="1:65" s="2" customFormat="1" ht="10.199999999999999">
      <c r="A247" s="33"/>
      <c r="B247" s="34"/>
      <c r="C247" s="35"/>
      <c r="D247" s="198" t="s">
        <v>130</v>
      </c>
      <c r="E247" s="35"/>
      <c r="F247" s="199" t="s">
        <v>435</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130</v>
      </c>
      <c r="AU247" s="16" t="s">
        <v>87</v>
      </c>
    </row>
    <row r="248" spans="1:65" s="2" customFormat="1" ht="16.5" customHeight="1">
      <c r="A248" s="33"/>
      <c r="B248" s="34"/>
      <c r="C248" s="215" t="s">
        <v>388</v>
      </c>
      <c r="D248" s="215" t="s">
        <v>355</v>
      </c>
      <c r="E248" s="216" t="s">
        <v>438</v>
      </c>
      <c r="F248" s="217" t="s">
        <v>439</v>
      </c>
      <c r="G248" s="218" t="s">
        <v>154</v>
      </c>
      <c r="H248" s="219">
        <v>8</v>
      </c>
      <c r="I248" s="220"/>
      <c r="J248" s="221">
        <f>ROUND(I248*H248,2)</f>
        <v>0</v>
      </c>
      <c r="K248" s="217" t="s">
        <v>127</v>
      </c>
      <c r="L248" s="222"/>
      <c r="M248" s="223" t="s">
        <v>1</v>
      </c>
      <c r="N248" s="224" t="s">
        <v>42</v>
      </c>
      <c r="O248" s="70"/>
      <c r="P248" s="194">
        <f>O248*H248</f>
        <v>0</v>
      </c>
      <c r="Q248" s="194">
        <v>5.9999999999999995E-4</v>
      </c>
      <c r="R248" s="194">
        <f>Q248*H248</f>
        <v>4.7999999999999996E-3</v>
      </c>
      <c r="S248" s="194">
        <v>0</v>
      </c>
      <c r="T248" s="195">
        <f>S248*H248</f>
        <v>0</v>
      </c>
      <c r="U248" s="33"/>
      <c r="V248" s="33"/>
      <c r="W248" s="33"/>
      <c r="X248" s="33"/>
      <c r="Y248" s="33"/>
      <c r="Z248" s="33"/>
      <c r="AA248" s="33"/>
      <c r="AB248" s="33"/>
      <c r="AC248" s="33"/>
      <c r="AD248" s="33"/>
      <c r="AE248" s="33"/>
      <c r="AR248" s="196" t="s">
        <v>358</v>
      </c>
      <c r="AT248" s="196" t="s">
        <v>355</v>
      </c>
      <c r="AU248" s="196" t="s">
        <v>87</v>
      </c>
      <c r="AY248" s="16" t="s">
        <v>120</v>
      </c>
      <c r="BE248" s="197">
        <f>IF(N248="základní",J248,0)</f>
        <v>0</v>
      </c>
      <c r="BF248" s="197">
        <f>IF(N248="snížená",J248,0)</f>
        <v>0</v>
      </c>
      <c r="BG248" s="197">
        <f>IF(N248="zákl. přenesená",J248,0)</f>
        <v>0</v>
      </c>
      <c r="BH248" s="197">
        <f>IF(N248="sníž. přenesená",J248,0)</f>
        <v>0</v>
      </c>
      <c r="BI248" s="197">
        <f>IF(N248="nulová",J248,0)</f>
        <v>0</v>
      </c>
      <c r="BJ248" s="16" t="s">
        <v>85</v>
      </c>
      <c r="BK248" s="197">
        <f>ROUND(I248*H248,2)</f>
        <v>0</v>
      </c>
      <c r="BL248" s="16" t="s">
        <v>358</v>
      </c>
      <c r="BM248" s="196" t="s">
        <v>607</v>
      </c>
    </row>
    <row r="249" spans="1:65" s="2" customFormat="1" ht="10.199999999999999">
      <c r="A249" s="33"/>
      <c r="B249" s="34"/>
      <c r="C249" s="35"/>
      <c r="D249" s="198" t="s">
        <v>130</v>
      </c>
      <c r="E249" s="35"/>
      <c r="F249" s="199" t="s">
        <v>439</v>
      </c>
      <c r="G249" s="35"/>
      <c r="H249" s="35"/>
      <c r="I249" s="200"/>
      <c r="J249" s="35"/>
      <c r="K249" s="35"/>
      <c r="L249" s="38"/>
      <c r="M249" s="201"/>
      <c r="N249" s="202"/>
      <c r="O249" s="70"/>
      <c r="P249" s="70"/>
      <c r="Q249" s="70"/>
      <c r="R249" s="70"/>
      <c r="S249" s="70"/>
      <c r="T249" s="71"/>
      <c r="U249" s="33"/>
      <c r="V249" s="33"/>
      <c r="W249" s="33"/>
      <c r="X249" s="33"/>
      <c r="Y249" s="33"/>
      <c r="Z249" s="33"/>
      <c r="AA249" s="33"/>
      <c r="AB249" s="33"/>
      <c r="AC249" s="33"/>
      <c r="AD249" s="33"/>
      <c r="AE249" s="33"/>
      <c r="AT249" s="16" t="s">
        <v>130</v>
      </c>
      <c r="AU249" s="16" t="s">
        <v>87</v>
      </c>
    </row>
    <row r="250" spans="1:65" s="2" customFormat="1" ht="16.5" customHeight="1">
      <c r="A250" s="33"/>
      <c r="B250" s="34"/>
      <c r="C250" s="215" t="s">
        <v>393</v>
      </c>
      <c r="D250" s="215" t="s">
        <v>355</v>
      </c>
      <c r="E250" s="216" t="s">
        <v>384</v>
      </c>
      <c r="F250" s="217" t="s">
        <v>385</v>
      </c>
      <c r="G250" s="218" t="s">
        <v>154</v>
      </c>
      <c r="H250" s="219">
        <v>808</v>
      </c>
      <c r="I250" s="220"/>
      <c r="J250" s="221">
        <f>ROUND(I250*H250,2)</f>
        <v>0</v>
      </c>
      <c r="K250" s="217" t="s">
        <v>127</v>
      </c>
      <c r="L250" s="222"/>
      <c r="M250" s="223" t="s">
        <v>1</v>
      </c>
      <c r="N250" s="224" t="s">
        <v>42</v>
      </c>
      <c r="O250" s="70"/>
      <c r="P250" s="194">
        <f>O250*H250</f>
        <v>0</v>
      </c>
      <c r="Q250" s="194">
        <v>1.4999999999999999E-4</v>
      </c>
      <c r="R250" s="194">
        <f>Q250*H250</f>
        <v>0.12119999999999999</v>
      </c>
      <c r="S250" s="194">
        <v>0</v>
      </c>
      <c r="T250" s="195">
        <f>S250*H250</f>
        <v>0</v>
      </c>
      <c r="U250" s="33"/>
      <c r="V250" s="33"/>
      <c r="W250" s="33"/>
      <c r="X250" s="33"/>
      <c r="Y250" s="33"/>
      <c r="Z250" s="33"/>
      <c r="AA250" s="33"/>
      <c r="AB250" s="33"/>
      <c r="AC250" s="33"/>
      <c r="AD250" s="33"/>
      <c r="AE250" s="33"/>
      <c r="AR250" s="196" t="s">
        <v>358</v>
      </c>
      <c r="AT250" s="196" t="s">
        <v>355</v>
      </c>
      <c r="AU250" s="196" t="s">
        <v>87</v>
      </c>
      <c r="AY250" s="16" t="s">
        <v>120</v>
      </c>
      <c r="BE250" s="197">
        <f>IF(N250="základní",J250,0)</f>
        <v>0</v>
      </c>
      <c r="BF250" s="197">
        <f>IF(N250="snížená",J250,0)</f>
        <v>0</v>
      </c>
      <c r="BG250" s="197">
        <f>IF(N250="zákl. přenesená",J250,0)</f>
        <v>0</v>
      </c>
      <c r="BH250" s="197">
        <f>IF(N250="sníž. přenesená",J250,0)</f>
        <v>0</v>
      </c>
      <c r="BI250" s="197">
        <f>IF(N250="nulová",J250,0)</f>
        <v>0</v>
      </c>
      <c r="BJ250" s="16" t="s">
        <v>85</v>
      </c>
      <c r="BK250" s="197">
        <f>ROUND(I250*H250,2)</f>
        <v>0</v>
      </c>
      <c r="BL250" s="16" t="s">
        <v>358</v>
      </c>
      <c r="BM250" s="196" t="s">
        <v>608</v>
      </c>
    </row>
    <row r="251" spans="1:65" s="2" customFormat="1" ht="10.199999999999999">
      <c r="A251" s="33"/>
      <c r="B251" s="34"/>
      <c r="C251" s="35"/>
      <c r="D251" s="198" t="s">
        <v>130</v>
      </c>
      <c r="E251" s="35"/>
      <c r="F251" s="199" t="s">
        <v>385</v>
      </c>
      <c r="G251" s="35"/>
      <c r="H251" s="35"/>
      <c r="I251" s="200"/>
      <c r="J251" s="35"/>
      <c r="K251" s="35"/>
      <c r="L251" s="38"/>
      <c r="M251" s="201"/>
      <c r="N251" s="202"/>
      <c r="O251" s="70"/>
      <c r="P251" s="70"/>
      <c r="Q251" s="70"/>
      <c r="R251" s="70"/>
      <c r="S251" s="70"/>
      <c r="T251" s="71"/>
      <c r="U251" s="33"/>
      <c r="V251" s="33"/>
      <c r="W251" s="33"/>
      <c r="X251" s="33"/>
      <c r="Y251" s="33"/>
      <c r="Z251" s="33"/>
      <c r="AA251" s="33"/>
      <c r="AB251" s="33"/>
      <c r="AC251" s="33"/>
      <c r="AD251" s="33"/>
      <c r="AE251" s="33"/>
      <c r="AT251" s="16" t="s">
        <v>130</v>
      </c>
      <c r="AU251" s="16" t="s">
        <v>87</v>
      </c>
    </row>
    <row r="252" spans="1:65" s="13" customFormat="1" ht="10.199999999999999">
      <c r="B252" s="203"/>
      <c r="C252" s="204"/>
      <c r="D252" s="198" t="s">
        <v>132</v>
      </c>
      <c r="E252" s="205" t="s">
        <v>1</v>
      </c>
      <c r="F252" s="206" t="s">
        <v>609</v>
      </c>
      <c r="G252" s="204"/>
      <c r="H252" s="207">
        <v>808</v>
      </c>
      <c r="I252" s="208"/>
      <c r="J252" s="204"/>
      <c r="K252" s="204"/>
      <c r="L252" s="209"/>
      <c r="M252" s="210"/>
      <c r="N252" s="211"/>
      <c r="O252" s="211"/>
      <c r="P252" s="211"/>
      <c r="Q252" s="211"/>
      <c r="R252" s="211"/>
      <c r="S252" s="211"/>
      <c r="T252" s="212"/>
      <c r="AT252" s="213" t="s">
        <v>132</v>
      </c>
      <c r="AU252" s="213" t="s">
        <v>87</v>
      </c>
      <c r="AV252" s="13" t="s">
        <v>87</v>
      </c>
      <c r="AW252" s="13" t="s">
        <v>34</v>
      </c>
      <c r="AX252" s="13" t="s">
        <v>85</v>
      </c>
      <c r="AY252" s="213" t="s">
        <v>120</v>
      </c>
    </row>
    <row r="253" spans="1:65" s="2" customFormat="1" ht="16.5" customHeight="1">
      <c r="A253" s="33"/>
      <c r="B253" s="34"/>
      <c r="C253" s="215" t="s">
        <v>397</v>
      </c>
      <c r="D253" s="215" t="s">
        <v>355</v>
      </c>
      <c r="E253" s="216" t="s">
        <v>380</v>
      </c>
      <c r="F253" s="217" t="s">
        <v>381</v>
      </c>
      <c r="G253" s="218" t="s">
        <v>154</v>
      </c>
      <c r="H253" s="219">
        <v>800</v>
      </c>
      <c r="I253" s="220"/>
      <c r="J253" s="221">
        <f>ROUND(I253*H253,2)</f>
        <v>0</v>
      </c>
      <c r="K253" s="217" t="s">
        <v>127</v>
      </c>
      <c r="L253" s="222"/>
      <c r="M253" s="223" t="s">
        <v>1</v>
      </c>
      <c r="N253" s="224" t="s">
        <v>42</v>
      </c>
      <c r="O253" s="70"/>
      <c r="P253" s="194">
        <f>O253*H253</f>
        <v>0</v>
      </c>
      <c r="Q253" s="194">
        <v>4.0999999999999999E-4</v>
      </c>
      <c r="R253" s="194">
        <f>Q253*H253</f>
        <v>0.32800000000000001</v>
      </c>
      <c r="S253" s="194">
        <v>0</v>
      </c>
      <c r="T253" s="195">
        <f>S253*H253</f>
        <v>0</v>
      </c>
      <c r="U253" s="33"/>
      <c r="V253" s="33"/>
      <c r="W253" s="33"/>
      <c r="X253" s="33"/>
      <c r="Y253" s="33"/>
      <c r="Z253" s="33"/>
      <c r="AA253" s="33"/>
      <c r="AB253" s="33"/>
      <c r="AC253" s="33"/>
      <c r="AD253" s="33"/>
      <c r="AE253" s="33"/>
      <c r="AR253" s="196" t="s">
        <v>358</v>
      </c>
      <c r="AT253" s="196" t="s">
        <v>355</v>
      </c>
      <c r="AU253" s="196" t="s">
        <v>87</v>
      </c>
      <c r="AY253" s="16" t="s">
        <v>120</v>
      </c>
      <c r="BE253" s="197">
        <f>IF(N253="základní",J253,0)</f>
        <v>0</v>
      </c>
      <c r="BF253" s="197">
        <f>IF(N253="snížená",J253,0)</f>
        <v>0</v>
      </c>
      <c r="BG253" s="197">
        <f>IF(N253="zákl. přenesená",J253,0)</f>
        <v>0</v>
      </c>
      <c r="BH253" s="197">
        <f>IF(N253="sníž. přenesená",J253,0)</f>
        <v>0</v>
      </c>
      <c r="BI253" s="197">
        <f>IF(N253="nulová",J253,0)</f>
        <v>0</v>
      </c>
      <c r="BJ253" s="16" t="s">
        <v>85</v>
      </c>
      <c r="BK253" s="197">
        <f>ROUND(I253*H253,2)</f>
        <v>0</v>
      </c>
      <c r="BL253" s="16" t="s">
        <v>358</v>
      </c>
      <c r="BM253" s="196" t="s">
        <v>610</v>
      </c>
    </row>
    <row r="254" spans="1:65" s="2" customFormat="1" ht="10.199999999999999">
      <c r="A254" s="33"/>
      <c r="B254" s="34"/>
      <c r="C254" s="35"/>
      <c r="D254" s="198" t="s">
        <v>130</v>
      </c>
      <c r="E254" s="35"/>
      <c r="F254" s="199" t="s">
        <v>381</v>
      </c>
      <c r="G254" s="35"/>
      <c r="H254" s="35"/>
      <c r="I254" s="200"/>
      <c r="J254" s="35"/>
      <c r="K254" s="35"/>
      <c r="L254" s="38"/>
      <c r="M254" s="201"/>
      <c r="N254" s="202"/>
      <c r="O254" s="70"/>
      <c r="P254" s="70"/>
      <c r="Q254" s="70"/>
      <c r="R254" s="70"/>
      <c r="S254" s="70"/>
      <c r="T254" s="71"/>
      <c r="U254" s="33"/>
      <c r="V254" s="33"/>
      <c r="W254" s="33"/>
      <c r="X254" s="33"/>
      <c r="Y254" s="33"/>
      <c r="Z254" s="33"/>
      <c r="AA254" s="33"/>
      <c r="AB254" s="33"/>
      <c r="AC254" s="33"/>
      <c r="AD254" s="33"/>
      <c r="AE254" s="33"/>
      <c r="AT254" s="16" t="s">
        <v>130</v>
      </c>
      <c r="AU254" s="16" t="s">
        <v>87</v>
      </c>
    </row>
    <row r="255" spans="1:65" s="2" customFormat="1" ht="16.5" customHeight="1">
      <c r="A255" s="33"/>
      <c r="B255" s="34"/>
      <c r="C255" s="215" t="s">
        <v>402</v>
      </c>
      <c r="D255" s="215" t="s">
        <v>355</v>
      </c>
      <c r="E255" s="216" t="s">
        <v>394</v>
      </c>
      <c r="F255" s="217" t="s">
        <v>395</v>
      </c>
      <c r="G255" s="218" t="s">
        <v>154</v>
      </c>
      <c r="H255" s="219">
        <v>800</v>
      </c>
      <c r="I255" s="220"/>
      <c r="J255" s="221">
        <f>ROUND(I255*H255,2)</f>
        <v>0</v>
      </c>
      <c r="K255" s="217" t="s">
        <v>127</v>
      </c>
      <c r="L255" s="222"/>
      <c r="M255" s="223" t="s">
        <v>1</v>
      </c>
      <c r="N255" s="224" t="s">
        <v>42</v>
      </c>
      <c r="O255" s="70"/>
      <c r="P255" s="194">
        <f>O255*H255</f>
        <v>0</v>
      </c>
      <c r="Q255" s="194">
        <v>5.0000000000000002E-5</v>
      </c>
      <c r="R255" s="194">
        <f>Q255*H255</f>
        <v>0.04</v>
      </c>
      <c r="S255" s="194">
        <v>0</v>
      </c>
      <c r="T255" s="195">
        <f>S255*H255</f>
        <v>0</v>
      </c>
      <c r="U255" s="33"/>
      <c r="V255" s="33"/>
      <c r="W255" s="33"/>
      <c r="X255" s="33"/>
      <c r="Y255" s="33"/>
      <c r="Z255" s="33"/>
      <c r="AA255" s="33"/>
      <c r="AB255" s="33"/>
      <c r="AC255" s="33"/>
      <c r="AD255" s="33"/>
      <c r="AE255" s="33"/>
      <c r="AR255" s="196" t="s">
        <v>358</v>
      </c>
      <c r="AT255" s="196" t="s">
        <v>355</v>
      </c>
      <c r="AU255" s="196" t="s">
        <v>87</v>
      </c>
      <c r="AY255" s="16" t="s">
        <v>120</v>
      </c>
      <c r="BE255" s="197">
        <f>IF(N255="základní",J255,0)</f>
        <v>0</v>
      </c>
      <c r="BF255" s="197">
        <f>IF(N255="snížená",J255,0)</f>
        <v>0</v>
      </c>
      <c r="BG255" s="197">
        <f>IF(N255="zákl. přenesená",J255,0)</f>
        <v>0</v>
      </c>
      <c r="BH255" s="197">
        <f>IF(N255="sníž. přenesená",J255,0)</f>
        <v>0</v>
      </c>
      <c r="BI255" s="197">
        <f>IF(N255="nulová",J255,0)</f>
        <v>0</v>
      </c>
      <c r="BJ255" s="16" t="s">
        <v>85</v>
      </c>
      <c r="BK255" s="197">
        <f>ROUND(I255*H255,2)</f>
        <v>0</v>
      </c>
      <c r="BL255" s="16" t="s">
        <v>358</v>
      </c>
      <c r="BM255" s="196" t="s">
        <v>611</v>
      </c>
    </row>
    <row r="256" spans="1:65" s="2" customFormat="1" ht="10.199999999999999">
      <c r="A256" s="33"/>
      <c r="B256" s="34"/>
      <c r="C256" s="35"/>
      <c r="D256" s="198" t="s">
        <v>130</v>
      </c>
      <c r="E256" s="35"/>
      <c r="F256" s="199" t="s">
        <v>395</v>
      </c>
      <c r="G256" s="35"/>
      <c r="H256" s="35"/>
      <c r="I256" s="200"/>
      <c r="J256" s="35"/>
      <c r="K256" s="35"/>
      <c r="L256" s="38"/>
      <c r="M256" s="201"/>
      <c r="N256" s="202"/>
      <c r="O256" s="70"/>
      <c r="P256" s="70"/>
      <c r="Q256" s="70"/>
      <c r="R256" s="70"/>
      <c r="S256" s="70"/>
      <c r="T256" s="71"/>
      <c r="U256" s="33"/>
      <c r="V256" s="33"/>
      <c r="W256" s="33"/>
      <c r="X256" s="33"/>
      <c r="Y256" s="33"/>
      <c r="Z256" s="33"/>
      <c r="AA256" s="33"/>
      <c r="AB256" s="33"/>
      <c r="AC256" s="33"/>
      <c r="AD256" s="33"/>
      <c r="AE256" s="33"/>
      <c r="AT256" s="16" t="s">
        <v>130</v>
      </c>
      <c r="AU256" s="16" t="s">
        <v>87</v>
      </c>
    </row>
    <row r="257" spans="1:65" s="2" customFormat="1" ht="21.75" customHeight="1">
      <c r="A257" s="33"/>
      <c r="B257" s="34"/>
      <c r="C257" s="215" t="s">
        <v>406</v>
      </c>
      <c r="D257" s="215" t="s">
        <v>355</v>
      </c>
      <c r="E257" s="216" t="s">
        <v>442</v>
      </c>
      <c r="F257" s="217" t="s">
        <v>443</v>
      </c>
      <c r="G257" s="218" t="s">
        <v>154</v>
      </c>
      <c r="H257" s="219">
        <v>2</v>
      </c>
      <c r="I257" s="220"/>
      <c r="J257" s="221">
        <f>ROUND(I257*H257,2)</f>
        <v>0</v>
      </c>
      <c r="K257" s="217" t="s">
        <v>127</v>
      </c>
      <c r="L257" s="222"/>
      <c r="M257" s="223" t="s">
        <v>1</v>
      </c>
      <c r="N257" s="224" t="s">
        <v>42</v>
      </c>
      <c r="O257" s="70"/>
      <c r="P257" s="194">
        <f>O257*H257</f>
        <v>0</v>
      </c>
      <c r="Q257" s="194">
        <v>0</v>
      </c>
      <c r="R257" s="194">
        <f>Q257*H257</f>
        <v>0</v>
      </c>
      <c r="S257" s="194">
        <v>0</v>
      </c>
      <c r="T257" s="195">
        <f>S257*H257</f>
        <v>0</v>
      </c>
      <c r="U257" s="33"/>
      <c r="V257" s="33"/>
      <c r="W257" s="33"/>
      <c r="X257" s="33"/>
      <c r="Y257" s="33"/>
      <c r="Z257" s="33"/>
      <c r="AA257" s="33"/>
      <c r="AB257" s="33"/>
      <c r="AC257" s="33"/>
      <c r="AD257" s="33"/>
      <c r="AE257" s="33"/>
      <c r="AR257" s="196" t="s">
        <v>358</v>
      </c>
      <c r="AT257" s="196" t="s">
        <v>355</v>
      </c>
      <c r="AU257" s="196" t="s">
        <v>87</v>
      </c>
      <c r="AY257" s="16" t="s">
        <v>120</v>
      </c>
      <c r="BE257" s="197">
        <f>IF(N257="základní",J257,0)</f>
        <v>0</v>
      </c>
      <c r="BF257" s="197">
        <f>IF(N257="snížená",J257,0)</f>
        <v>0</v>
      </c>
      <c r="BG257" s="197">
        <f>IF(N257="zákl. přenesená",J257,0)</f>
        <v>0</v>
      </c>
      <c r="BH257" s="197">
        <f>IF(N257="sníž. přenesená",J257,0)</f>
        <v>0</v>
      </c>
      <c r="BI257" s="197">
        <f>IF(N257="nulová",J257,0)</f>
        <v>0</v>
      </c>
      <c r="BJ257" s="16" t="s">
        <v>85</v>
      </c>
      <c r="BK257" s="197">
        <f>ROUND(I257*H257,2)</f>
        <v>0</v>
      </c>
      <c r="BL257" s="16" t="s">
        <v>358</v>
      </c>
      <c r="BM257" s="196" t="s">
        <v>612</v>
      </c>
    </row>
    <row r="258" spans="1:65" s="2" customFormat="1" ht="10.199999999999999">
      <c r="A258" s="33"/>
      <c r="B258" s="34"/>
      <c r="C258" s="35"/>
      <c r="D258" s="198" t="s">
        <v>130</v>
      </c>
      <c r="E258" s="35"/>
      <c r="F258" s="199" t="s">
        <v>443</v>
      </c>
      <c r="G258" s="35"/>
      <c r="H258" s="35"/>
      <c r="I258" s="200"/>
      <c r="J258" s="35"/>
      <c r="K258" s="35"/>
      <c r="L258" s="38"/>
      <c r="M258" s="201"/>
      <c r="N258" s="202"/>
      <c r="O258" s="70"/>
      <c r="P258" s="70"/>
      <c r="Q258" s="70"/>
      <c r="R258" s="70"/>
      <c r="S258" s="70"/>
      <c r="T258" s="71"/>
      <c r="U258" s="33"/>
      <c r="V258" s="33"/>
      <c r="W258" s="33"/>
      <c r="X258" s="33"/>
      <c r="Y258" s="33"/>
      <c r="Z258" s="33"/>
      <c r="AA258" s="33"/>
      <c r="AB258" s="33"/>
      <c r="AC258" s="33"/>
      <c r="AD258" s="33"/>
      <c r="AE258" s="33"/>
      <c r="AT258" s="16" t="s">
        <v>130</v>
      </c>
      <c r="AU258" s="16" t="s">
        <v>87</v>
      </c>
    </row>
    <row r="259" spans="1:65" s="12" customFormat="1" ht="25.95" customHeight="1">
      <c r="B259" s="169"/>
      <c r="C259" s="170"/>
      <c r="D259" s="171" t="s">
        <v>76</v>
      </c>
      <c r="E259" s="172" t="s">
        <v>445</v>
      </c>
      <c r="F259" s="172" t="s">
        <v>446</v>
      </c>
      <c r="G259" s="170"/>
      <c r="H259" s="170"/>
      <c r="I259" s="173"/>
      <c r="J259" s="174">
        <f>BK259</f>
        <v>0</v>
      </c>
      <c r="K259" s="170"/>
      <c r="L259" s="175"/>
      <c r="M259" s="176"/>
      <c r="N259" s="177"/>
      <c r="O259" s="177"/>
      <c r="P259" s="178">
        <f>SUM(P260:P302)</f>
        <v>0</v>
      </c>
      <c r="Q259" s="177"/>
      <c r="R259" s="178">
        <f>SUM(R260:R302)</f>
        <v>0</v>
      </c>
      <c r="S259" s="177"/>
      <c r="T259" s="179">
        <f>SUM(T260:T302)</f>
        <v>0</v>
      </c>
      <c r="AR259" s="180" t="s">
        <v>128</v>
      </c>
      <c r="AT259" s="181" t="s">
        <v>76</v>
      </c>
      <c r="AU259" s="181" t="s">
        <v>77</v>
      </c>
      <c r="AY259" s="180" t="s">
        <v>120</v>
      </c>
      <c r="BK259" s="182">
        <f>SUM(BK260:BK302)</f>
        <v>0</v>
      </c>
    </row>
    <row r="260" spans="1:65" s="2" customFormat="1" ht="24.15" customHeight="1">
      <c r="A260" s="33"/>
      <c r="B260" s="34"/>
      <c r="C260" s="185" t="s">
        <v>410</v>
      </c>
      <c r="D260" s="185" t="s">
        <v>123</v>
      </c>
      <c r="E260" s="186" t="s">
        <v>448</v>
      </c>
      <c r="F260" s="187" t="s">
        <v>449</v>
      </c>
      <c r="G260" s="188" t="s">
        <v>210</v>
      </c>
      <c r="H260" s="189">
        <v>68.153000000000006</v>
      </c>
      <c r="I260" s="190"/>
      <c r="J260" s="191">
        <f>ROUND(I260*H260,2)</f>
        <v>0</v>
      </c>
      <c r="K260" s="187" t="s">
        <v>127</v>
      </c>
      <c r="L260" s="38"/>
      <c r="M260" s="192" t="s">
        <v>1</v>
      </c>
      <c r="N260" s="193" t="s">
        <v>42</v>
      </c>
      <c r="O260" s="70"/>
      <c r="P260" s="194">
        <f>O260*H260</f>
        <v>0</v>
      </c>
      <c r="Q260" s="194">
        <v>0</v>
      </c>
      <c r="R260" s="194">
        <f>Q260*H260</f>
        <v>0</v>
      </c>
      <c r="S260" s="194">
        <v>0</v>
      </c>
      <c r="T260" s="195">
        <f>S260*H260</f>
        <v>0</v>
      </c>
      <c r="U260" s="33"/>
      <c r="V260" s="33"/>
      <c r="W260" s="33"/>
      <c r="X260" s="33"/>
      <c r="Y260" s="33"/>
      <c r="Z260" s="33"/>
      <c r="AA260" s="33"/>
      <c r="AB260" s="33"/>
      <c r="AC260" s="33"/>
      <c r="AD260" s="33"/>
      <c r="AE260" s="33"/>
      <c r="AR260" s="196" t="s">
        <v>450</v>
      </c>
      <c r="AT260" s="196" t="s">
        <v>123</v>
      </c>
      <c r="AU260" s="196" t="s">
        <v>85</v>
      </c>
      <c r="AY260" s="16" t="s">
        <v>120</v>
      </c>
      <c r="BE260" s="197">
        <f>IF(N260="základní",J260,0)</f>
        <v>0</v>
      </c>
      <c r="BF260" s="197">
        <f>IF(N260="snížená",J260,0)</f>
        <v>0</v>
      </c>
      <c r="BG260" s="197">
        <f>IF(N260="zákl. přenesená",J260,0)</f>
        <v>0</v>
      </c>
      <c r="BH260" s="197">
        <f>IF(N260="sníž. přenesená",J260,0)</f>
        <v>0</v>
      </c>
      <c r="BI260" s="197">
        <f>IF(N260="nulová",J260,0)</f>
        <v>0</v>
      </c>
      <c r="BJ260" s="16" t="s">
        <v>85</v>
      </c>
      <c r="BK260" s="197">
        <f>ROUND(I260*H260,2)</f>
        <v>0</v>
      </c>
      <c r="BL260" s="16" t="s">
        <v>450</v>
      </c>
      <c r="BM260" s="196" t="s">
        <v>613</v>
      </c>
    </row>
    <row r="261" spans="1:65" s="2" customFormat="1" ht="38.4">
      <c r="A261" s="33"/>
      <c r="B261" s="34"/>
      <c r="C261" s="35"/>
      <c r="D261" s="198" t="s">
        <v>130</v>
      </c>
      <c r="E261" s="35"/>
      <c r="F261" s="199" t="s">
        <v>452</v>
      </c>
      <c r="G261" s="35"/>
      <c r="H261" s="35"/>
      <c r="I261" s="200"/>
      <c r="J261" s="35"/>
      <c r="K261" s="35"/>
      <c r="L261" s="38"/>
      <c r="M261" s="201"/>
      <c r="N261" s="202"/>
      <c r="O261" s="70"/>
      <c r="P261" s="70"/>
      <c r="Q261" s="70"/>
      <c r="R261" s="70"/>
      <c r="S261" s="70"/>
      <c r="T261" s="71"/>
      <c r="U261" s="33"/>
      <c r="V261" s="33"/>
      <c r="W261" s="33"/>
      <c r="X261" s="33"/>
      <c r="Y261" s="33"/>
      <c r="Z261" s="33"/>
      <c r="AA261" s="33"/>
      <c r="AB261" s="33"/>
      <c r="AC261" s="33"/>
      <c r="AD261" s="33"/>
      <c r="AE261" s="33"/>
      <c r="AT261" s="16" t="s">
        <v>130</v>
      </c>
      <c r="AU261" s="16" t="s">
        <v>85</v>
      </c>
    </row>
    <row r="262" spans="1:65" s="13" customFormat="1" ht="10.199999999999999">
      <c r="B262" s="203"/>
      <c r="C262" s="204"/>
      <c r="D262" s="198" t="s">
        <v>132</v>
      </c>
      <c r="E262" s="205" t="s">
        <v>1</v>
      </c>
      <c r="F262" s="206" t="s">
        <v>614</v>
      </c>
      <c r="G262" s="204"/>
      <c r="H262" s="207">
        <v>68.153000000000006</v>
      </c>
      <c r="I262" s="208"/>
      <c r="J262" s="204"/>
      <c r="K262" s="204"/>
      <c r="L262" s="209"/>
      <c r="M262" s="210"/>
      <c r="N262" s="211"/>
      <c r="O262" s="211"/>
      <c r="P262" s="211"/>
      <c r="Q262" s="211"/>
      <c r="R262" s="211"/>
      <c r="S262" s="211"/>
      <c r="T262" s="212"/>
      <c r="AT262" s="213" t="s">
        <v>132</v>
      </c>
      <c r="AU262" s="213" t="s">
        <v>85</v>
      </c>
      <c r="AV262" s="13" t="s">
        <v>87</v>
      </c>
      <c r="AW262" s="13" t="s">
        <v>34</v>
      </c>
      <c r="AX262" s="13" t="s">
        <v>85</v>
      </c>
      <c r="AY262" s="213" t="s">
        <v>120</v>
      </c>
    </row>
    <row r="263" spans="1:65" s="2" customFormat="1" ht="16.5" customHeight="1">
      <c r="A263" s="33"/>
      <c r="B263" s="34"/>
      <c r="C263" s="185" t="s">
        <v>415</v>
      </c>
      <c r="D263" s="185" t="s">
        <v>123</v>
      </c>
      <c r="E263" s="186" t="s">
        <v>455</v>
      </c>
      <c r="F263" s="187" t="s">
        <v>456</v>
      </c>
      <c r="G263" s="188" t="s">
        <v>210</v>
      </c>
      <c r="H263" s="189">
        <v>133.09800000000001</v>
      </c>
      <c r="I263" s="190"/>
      <c r="J263" s="191">
        <f>ROUND(I263*H263,2)</f>
        <v>0</v>
      </c>
      <c r="K263" s="187" t="s">
        <v>127</v>
      </c>
      <c r="L263" s="38"/>
      <c r="M263" s="192" t="s">
        <v>1</v>
      </c>
      <c r="N263" s="193" t="s">
        <v>42</v>
      </c>
      <c r="O263" s="70"/>
      <c r="P263" s="194">
        <f>O263*H263</f>
        <v>0</v>
      </c>
      <c r="Q263" s="194">
        <v>0</v>
      </c>
      <c r="R263" s="194">
        <f>Q263*H263</f>
        <v>0</v>
      </c>
      <c r="S263" s="194">
        <v>0</v>
      </c>
      <c r="T263" s="195">
        <f>S263*H263</f>
        <v>0</v>
      </c>
      <c r="U263" s="33"/>
      <c r="V263" s="33"/>
      <c r="W263" s="33"/>
      <c r="X263" s="33"/>
      <c r="Y263" s="33"/>
      <c r="Z263" s="33"/>
      <c r="AA263" s="33"/>
      <c r="AB263" s="33"/>
      <c r="AC263" s="33"/>
      <c r="AD263" s="33"/>
      <c r="AE263" s="33"/>
      <c r="AR263" s="196" t="s">
        <v>450</v>
      </c>
      <c r="AT263" s="196" t="s">
        <v>123</v>
      </c>
      <c r="AU263" s="196" t="s">
        <v>85</v>
      </c>
      <c r="AY263" s="16" t="s">
        <v>120</v>
      </c>
      <c r="BE263" s="197">
        <f>IF(N263="základní",J263,0)</f>
        <v>0</v>
      </c>
      <c r="BF263" s="197">
        <f>IF(N263="snížená",J263,0)</f>
        <v>0</v>
      </c>
      <c r="BG263" s="197">
        <f>IF(N263="zákl. přenesená",J263,0)</f>
        <v>0</v>
      </c>
      <c r="BH263" s="197">
        <f>IF(N263="sníž. přenesená",J263,0)</f>
        <v>0</v>
      </c>
      <c r="BI263" s="197">
        <f>IF(N263="nulová",J263,0)</f>
        <v>0</v>
      </c>
      <c r="BJ263" s="16" t="s">
        <v>85</v>
      </c>
      <c r="BK263" s="197">
        <f>ROUND(I263*H263,2)</f>
        <v>0</v>
      </c>
      <c r="BL263" s="16" t="s">
        <v>450</v>
      </c>
      <c r="BM263" s="196" t="s">
        <v>615</v>
      </c>
    </row>
    <row r="264" spans="1:65" s="2" customFormat="1" ht="28.8">
      <c r="A264" s="33"/>
      <c r="B264" s="34"/>
      <c r="C264" s="35"/>
      <c r="D264" s="198" t="s">
        <v>130</v>
      </c>
      <c r="E264" s="35"/>
      <c r="F264" s="199" t="s">
        <v>458</v>
      </c>
      <c r="G264" s="35"/>
      <c r="H264" s="35"/>
      <c r="I264" s="200"/>
      <c r="J264" s="35"/>
      <c r="K264" s="35"/>
      <c r="L264" s="38"/>
      <c r="M264" s="201"/>
      <c r="N264" s="202"/>
      <c r="O264" s="70"/>
      <c r="P264" s="70"/>
      <c r="Q264" s="70"/>
      <c r="R264" s="70"/>
      <c r="S264" s="70"/>
      <c r="T264" s="71"/>
      <c r="U264" s="33"/>
      <c r="V264" s="33"/>
      <c r="W264" s="33"/>
      <c r="X264" s="33"/>
      <c r="Y264" s="33"/>
      <c r="Z264" s="33"/>
      <c r="AA264" s="33"/>
      <c r="AB264" s="33"/>
      <c r="AC264" s="33"/>
      <c r="AD264" s="33"/>
      <c r="AE264" s="33"/>
      <c r="AT264" s="16" t="s">
        <v>130</v>
      </c>
      <c r="AU264" s="16" t="s">
        <v>85</v>
      </c>
    </row>
    <row r="265" spans="1:65" s="13" customFormat="1" ht="10.199999999999999">
      <c r="B265" s="203"/>
      <c r="C265" s="204"/>
      <c r="D265" s="198" t="s">
        <v>132</v>
      </c>
      <c r="E265" s="205" t="s">
        <v>1</v>
      </c>
      <c r="F265" s="206" t="s">
        <v>616</v>
      </c>
      <c r="G265" s="204"/>
      <c r="H265" s="207">
        <v>133.09800000000001</v>
      </c>
      <c r="I265" s="208"/>
      <c r="J265" s="204"/>
      <c r="K265" s="204"/>
      <c r="L265" s="209"/>
      <c r="M265" s="210"/>
      <c r="N265" s="211"/>
      <c r="O265" s="211"/>
      <c r="P265" s="211"/>
      <c r="Q265" s="211"/>
      <c r="R265" s="211"/>
      <c r="S265" s="211"/>
      <c r="T265" s="212"/>
      <c r="AT265" s="213" t="s">
        <v>132</v>
      </c>
      <c r="AU265" s="213" t="s">
        <v>85</v>
      </c>
      <c r="AV265" s="13" t="s">
        <v>87</v>
      </c>
      <c r="AW265" s="13" t="s">
        <v>34</v>
      </c>
      <c r="AX265" s="13" t="s">
        <v>85</v>
      </c>
      <c r="AY265" s="213" t="s">
        <v>120</v>
      </c>
    </row>
    <row r="266" spans="1:65" s="2" customFormat="1" ht="24.15" customHeight="1">
      <c r="A266" s="33"/>
      <c r="B266" s="34"/>
      <c r="C266" s="185" t="s">
        <v>420</v>
      </c>
      <c r="D266" s="185" t="s">
        <v>123</v>
      </c>
      <c r="E266" s="186" t="s">
        <v>448</v>
      </c>
      <c r="F266" s="187" t="s">
        <v>449</v>
      </c>
      <c r="G266" s="188" t="s">
        <v>210</v>
      </c>
      <c r="H266" s="189">
        <v>133.09800000000001</v>
      </c>
      <c r="I266" s="190"/>
      <c r="J266" s="191">
        <f>ROUND(I266*H266,2)</f>
        <v>0</v>
      </c>
      <c r="K266" s="187" t="s">
        <v>127</v>
      </c>
      <c r="L266" s="38"/>
      <c r="M266" s="192" t="s">
        <v>1</v>
      </c>
      <c r="N266" s="193" t="s">
        <v>42</v>
      </c>
      <c r="O266" s="70"/>
      <c r="P266" s="194">
        <f>O266*H266</f>
        <v>0</v>
      </c>
      <c r="Q266" s="194">
        <v>0</v>
      </c>
      <c r="R266" s="194">
        <f>Q266*H266</f>
        <v>0</v>
      </c>
      <c r="S266" s="194">
        <v>0</v>
      </c>
      <c r="T266" s="195">
        <f>S266*H266</f>
        <v>0</v>
      </c>
      <c r="U266" s="33"/>
      <c r="V266" s="33"/>
      <c r="W266" s="33"/>
      <c r="X266" s="33"/>
      <c r="Y266" s="33"/>
      <c r="Z266" s="33"/>
      <c r="AA266" s="33"/>
      <c r="AB266" s="33"/>
      <c r="AC266" s="33"/>
      <c r="AD266" s="33"/>
      <c r="AE266" s="33"/>
      <c r="AR266" s="196" t="s">
        <v>450</v>
      </c>
      <c r="AT266" s="196" t="s">
        <v>123</v>
      </c>
      <c r="AU266" s="196" t="s">
        <v>85</v>
      </c>
      <c r="AY266" s="16" t="s">
        <v>120</v>
      </c>
      <c r="BE266" s="197">
        <f>IF(N266="základní",J266,0)</f>
        <v>0</v>
      </c>
      <c r="BF266" s="197">
        <f>IF(N266="snížená",J266,0)</f>
        <v>0</v>
      </c>
      <c r="BG266" s="197">
        <f>IF(N266="zákl. přenesená",J266,0)</f>
        <v>0</v>
      </c>
      <c r="BH266" s="197">
        <f>IF(N266="sníž. přenesená",J266,0)</f>
        <v>0</v>
      </c>
      <c r="BI266" s="197">
        <f>IF(N266="nulová",J266,0)</f>
        <v>0</v>
      </c>
      <c r="BJ266" s="16" t="s">
        <v>85</v>
      </c>
      <c r="BK266" s="197">
        <f>ROUND(I266*H266,2)</f>
        <v>0</v>
      </c>
      <c r="BL266" s="16" t="s">
        <v>450</v>
      </c>
      <c r="BM266" s="196" t="s">
        <v>617</v>
      </c>
    </row>
    <row r="267" spans="1:65" s="2" customFormat="1" ht="38.4">
      <c r="A267" s="33"/>
      <c r="B267" s="34"/>
      <c r="C267" s="35"/>
      <c r="D267" s="198" t="s">
        <v>130</v>
      </c>
      <c r="E267" s="35"/>
      <c r="F267" s="199" t="s">
        <v>452</v>
      </c>
      <c r="G267" s="35"/>
      <c r="H267" s="35"/>
      <c r="I267" s="200"/>
      <c r="J267" s="35"/>
      <c r="K267" s="35"/>
      <c r="L267" s="38"/>
      <c r="M267" s="201"/>
      <c r="N267" s="202"/>
      <c r="O267" s="70"/>
      <c r="P267" s="70"/>
      <c r="Q267" s="70"/>
      <c r="R267" s="70"/>
      <c r="S267" s="70"/>
      <c r="T267" s="71"/>
      <c r="U267" s="33"/>
      <c r="V267" s="33"/>
      <c r="W267" s="33"/>
      <c r="X267" s="33"/>
      <c r="Y267" s="33"/>
      <c r="Z267" s="33"/>
      <c r="AA267" s="33"/>
      <c r="AB267" s="33"/>
      <c r="AC267" s="33"/>
      <c r="AD267" s="33"/>
      <c r="AE267" s="33"/>
      <c r="AT267" s="16" t="s">
        <v>130</v>
      </c>
      <c r="AU267" s="16" t="s">
        <v>85</v>
      </c>
    </row>
    <row r="268" spans="1:65" s="2" customFormat="1" ht="19.2">
      <c r="A268" s="33"/>
      <c r="B268" s="34"/>
      <c r="C268" s="35"/>
      <c r="D268" s="198" t="s">
        <v>186</v>
      </c>
      <c r="E268" s="35"/>
      <c r="F268" s="214" t="s">
        <v>462</v>
      </c>
      <c r="G268" s="35"/>
      <c r="H268" s="35"/>
      <c r="I268" s="200"/>
      <c r="J268" s="35"/>
      <c r="K268" s="35"/>
      <c r="L268" s="38"/>
      <c r="M268" s="201"/>
      <c r="N268" s="202"/>
      <c r="O268" s="70"/>
      <c r="P268" s="70"/>
      <c r="Q268" s="70"/>
      <c r="R268" s="70"/>
      <c r="S268" s="70"/>
      <c r="T268" s="71"/>
      <c r="U268" s="33"/>
      <c r="V268" s="33"/>
      <c r="W268" s="33"/>
      <c r="X268" s="33"/>
      <c r="Y268" s="33"/>
      <c r="Z268" s="33"/>
      <c r="AA268" s="33"/>
      <c r="AB268" s="33"/>
      <c r="AC268" s="33"/>
      <c r="AD268" s="33"/>
      <c r="AE268" s="33"/>
      <c r="AT268" s="16" t="s">
        <v>186</v>
      </c>
      <c r="AU268" s="16" t="s">
        <v>85</v>
      </c>
    </row>
    <row r="269" spans="1:65" s="13" customFormat="1" ht="10.199999999999999">
      <c r="B269" s="203"/>
      <c r="C269" s="204"/>
      <c r="D269" s="198" t="s">
        <v>132</v>
      </c>
      <c r="E269" s="205" t="s">
        <v>1</v>
      </c>
      <c r="F269" s="206" t="s">
        <v>616</v>
      </c>
      <c r="G269" s="204"/>
      <c r="H269" s="207">
        <v>133.09800000000001</v>
      </c>
      <c r="I269" s="208"/>
      <c r="J269" s="204"/>
      <c r="K269" s="204"/>
      <c r="L269" s="209"/>
      <c r="M269" s="210"/>
      <c r="N269" s="211"/>
      <c r="O269" s="211"/>
      <c r="P269" s="211"/>
      <c r="Q269" s="211"/>
      <c r="R269" s="211"/>
      <c r="S269" s="211"/>
      <c r="T269" s="212"/>
      <c r="AT269" s="213" t="s">
        <v>132</v>
      </c>
      <c r="AU269" s="213" t="s">
        <v>85</v>
      </c>
      <c r="AV269" s="13" t="s">
        <v>87</v>
      </c>
      <c r="AW269" s="13" t="s">
        <v>34</v>
      </c>
      <c r="AX269" s="13" t="s">
        <v>85</v>
      </c>
      <c r="AY269" s="213" t="s">
        <v>120</v>
      </c>
    </row>
    <row r="270" spans="1:65" s="2" customFormat="1" ht="16.5" customHeight="1">
      <c r="A270" s="33"/>
      <c r="B270" s="34"/>
      <c r="C270" s="185" t="s">
        <v>425</v>
      </c>
      <c r="D270" s="185" t="s">
        <v>123</v>
      </c>
      <c r="E270" s="186" t="s">
        <v>469</v>
      </c>
      <c r="F270" s="187" t="s">
        <v>470</v>
      </c>
      <c r="G270" s="188" t="s">
        <v>210</v>
      </c>
      <c r="H270" s="189">
        <v>416.75</v>
      </c>
      <c r="I270" s="190"/>
      <c r="J270" s="191">
        <f>ROUND(I270*H270,2)</f>
        <v>0</v>
      </c>
      <c r="K270" s="187" t="s">
        <v>127</v>
      </c>
      <c r="L270" s="38"/>
      <c r="M270" s="192" t="s">
        <v>1</v>
      </c>
      <c r="N270" s="193" t="s">
        <v>42</v>
      </c>
      <c r="O270" s="70"/>
      <c r="P270" s="194">
        <f>O270*H270</f>
        <v>0</v>
      </c>
      <c r="Q270" s="194">
        <v>0</v>
      </c>
      <c r="R270" s="194">
        <f>Q270*H270</f>
        <v>0</v>
      </c>
      <c r="S270" s="194">
        <v>0</v>
      </c>
      <c r="T270" s="195">
        <f>S270*H270</f>
        <v>0</v>
      </c>
      <c r="U270" s="33"/>
      <c r="V270" s="33"/>
      <c r="W270" s="33"/>
      <c r="X270" s="33"/>
      <c r="Y270" s="33"/>
      <c r="Z270" s="33"/>
      <c r="AA270" s="33"/>
      <c r="AB270" s="33"/>
      <c r="AC270" s="33"/>
      <c r="AD270" s="33"/>
      <c r="AE270" s="33"/>
      <c r="AR270" s="196" t="s">
        <v>450</v>
      </c>
      <c r="AT270" s="196" t="s">
        <v>123</v>
      </c>
      <c r="AU270" s="196" t="s">
        <v>85</v>
      </c>
      <c r="AY270" s="16" t="s">
        <v>120</v>
      </c>
      <c r="BE270" s="197">
        <f>IF(N270="základní",J270,0)</f>
        <v>0</v>
      </c>
      <c r="BF270" s="197">
        <f>IF(N270="snížená",J270,0)</f>
        <v>0</v>
      </c>
      <c r="BG270" s="197">
        <f>IF(N270="zákl. přenesená",J270,0)</f>
        <v>0</v>
      </c>
      <c r="BH270" s="197">
        <f>IF(N270="sníž. přenesená",J270,0)</f>
        <v>0</v>
      </c>
      <c r="BI270" s="197">
        <f>IF(N270="nulová",J270,0)</f>
        <v>0</v>
      </c>
      <c r="BJ270" s="16" t="s">
        <v>85</v>
      </c>
      <c r="BK270" s="197">
        <f>ROUND(I270*H270,2)</f>
        <v>0</v>
      </c>
      <c r="BL270" s="16" t="s">
        <v>450</v>
      </c>
      <c r="BM270" s="196" t="s">
        <v>618</v>
      </c>
    </row>
    <row r="271" spans="1:65" s="2" customFormat="1" ht="76.8">
      <c r="A271" s="33"/>
      <c r="B271" s="34"/>
      <c r="C271" s="35"/>
      <c r="D271" s="198" t="s">
        <v>130</v>
      </c>
      <c r="E271" s="35"/>
      <c r="F271" s="199" t="s">
        <v>619</v>
      </c>
      <c r="G271" s="35"/>
      <c r="H271" s="35"/>
      <c r="I271" s="200"/>
      <c r="J271" s="35"/>
      <c r="K271" s="35"/>
      <c r="L271" s="38"/>
      <c r="M271" s="201"/>
      <c r="N271" s="202"/>
      <c r="O271" s="70"/>
      <c r="P271" s="70"/>
      <c r="Q271" s="70"/>
      <c r="R271" s="70"/>
      <c r="S271" s="70"/>
      <c r="T271" s="71"/>
      <c r="U271" s="33"/>
      <c r="V271" s="33"/>
      <c r="W271" s="33"/>
      <c r="X271" s="33"/>
      <c r="Y271" s="33"/>
      <c r="Z271" s="33"/>
      <c r="AA271" s="33"/>
      <c r="AB271" s="33"/>
      <c r="AC271" s="33"/>
      <c r="AD271" s="33"/>
      <c r="AE271" s="33"/>
      <c r="AT271" s="16" t="s">
        <v>130</v>
      </c>
      <c r="AU271" s="16" t="s">
        <v>85</v>
      </c>
    </row>
    <row r="272" spans="1:65" s="13" customFormat="1" ht="10.199999999999999">
      <c r="B272" s="203"/>
      <c r="C272" s="204"/>
      <c r="D272" s="198" t="s">
        <v>132</v>
      </c>
      <c r="E272" s="205" t="s">
        <v>1</v>
      </c>
      <c r="F272" s="206" t="s">
        <v>620</v>
      </c>
      <c r="G272" s="204"/>
      <c r="H272" s="207">
        <v>416.75</v>
      </c>
      <c r="I272" s="208"/>
      <c r="J272" s="204"/>
      <c r="K272" s="204"/>
      <c r="L272" s="209"/>
      <c r="M272" s="210"/>
      <c r="N272" s="211"/>
      <c r="O272" s="211"/>
      <c r="P272" s="211"/>
      <c r="Q272" s="211"/>
      <c r="R272" s="211"/>
      <c r="S272" s="211"/>
      <c r="T272" s="212"/>
      <c r="AT272" s="213" t="s">
        <v>132</v>
      </c>
      <c r="AU272" s="213" t="s">
        <v>85</v>
      </c>
      <c r="AV272" s="13" t="s">
        <v>87</v>
      </c>
      <c r="AW272" s="13" t="s">
        <v>34</v>
      </c>
      <c r="AX272" s="13" t="s">
        <v>85</v>
      </c>
      <c r="AY272" s="213" t="s">
        <v>120</v>
      </c>
    </row>
    <row r="273" spans="1:65" s="2" customFormat="1" ht="16.5" customHeight="1">
      <c r="A273" s="33"/>
      <c r="B273" s="34"/>
      <c r="C273" s="185" t="s">
        <v>429</v>
      </c>
      <c r="D273" s="185" t="s">
        <v>123</v>
      </c>
      <c r="E273" s="186" t="s">
        <v>475</v>
      </c>
      <c r="F273" s="187" t="s">
        <v>476</v>
      </c>
      <c r="G273" s="188" t="s">
        <v>210</v>
      </c>
      <c r="H273" s="189">
        <v>660</v>
      </c>
      <c r="I273" s="190"/>
      <c r="J273" s="191">
        <f>ROUND(I273*H273,2)</f>
        <v>0</v>
      </c>
      <c r="K273" s="187" t="s">
        <v>1</v>
      </c>
      <c r="L273" s="38"/>
      <c r="M273" s="192" t="s">
        <v>1</v>
      </c>
      <c r="N273" s="193" t="s">
        <v>42</v>
      </c>
      <c r="O273" s="70"/>
      <c r="P273" s="194">
        <f>O273*H273</f>
        <v>0</v>
      </c>
      <c r="Q273" s="194">
        <v>0</v>
      </c>
      <c r="R273" s="194">
        <f>Q273*H273</f>
        <v>0</v>
      </c>
      <c r="S273" s="194">
        <v>0</v>
      </c>
      <c r="T273" s="195">
        <f>S273*H273</f>
        <v>0</v>
      </c>
      <c r="U273" s="33"/>
      <c r="V273" s="33"/>
      <c r="W273" s="33"/>
      <c r="X273" s="33"/>
      <c r="Y273" s="33"/>
      <c r="Z273" s="33"/>
      <c r="AA273" s="33"/>
      <c r="AB273" s="33"/>
      <c r="AC273" s="33"/>
      <c r="AD273" s="33"/>
      <c r="AE273" s="33"/>
      <c r="AR273" s="196" t="s">
        <v>450</v>
      </c>
      <c r="AT273" s="196" t="s">
        <v>123</v>
      </c>
      <c r="AU273" s="196" t="s">
        <v>85</v>
      </c>
      <c r="AY273" s="16" t="s">
        <v>120</v>
      </c>
      <c r="BE273" s="197">
        <f>IF(N273="základní",J273,0)</f>
        <v>0</v>
      </c>
      <c r="BF273" s="197">
        <f>IF(N273="snížená",J273,0)</f>
        <v>0</v>
      </c>
      <c r="BG273" s="197">
        <f>IF(N273="zákl. přenesená",J273,0)</f>
        <v>0</v>
      </c>
      <c r="BH273" s="197">
        <f>IF(N273="sníž. přenesená",J273,0)</f>
        <v>0</v>
      </c>
      <c r="BI273" s="197">
        <f>IF(N273="nulová",J273,0)</f>
        <v>0</v>
      </c>
      <c r="BJ273" s="16" t="s">
        <v>85</v>
      </c>
      <c r="BK273" s="197">
        <f>ROUND(I273*H273,2)</f>
        <v>0</v>
      </c>
      <c r="BL273" s="16" t="s">
        <v>450</v>
      </c>
      <c r="BM273" s="196" t="s">
        <v>621</v>
      </c>
    </row>
    <row r="274" spans="1:65" s="2" customFormat="1" ht="76.8">
      <c r="A274" s="33"/>
      <c r="B274" s="34"/>
      <c r="C274" s="35"/>
      <c r="D274" s="198" t="s">
        <v>130</v>
      </c>
      <c r="E274" s="35"/>
      <c r="F274" s="199" t="s">
        <v>622</v>
      </c>
      <c r="G274" s="35"/>
      <c r="H274" s="35"/>
      <c r="I274" s="200"/>
      <c r="J274" s="35"/>
      <c r="K274" s="35"/>
      <c r="L274" s="38"/>
      <c r="M274" s="201"/>
      <c r="N274" s="202"/>
      <c r="O274" s="70"/>
      <c r="P274" s="70"/>
      <c r="Q274" s="70"/>
      <c r="R274" s="70"/>
      <c r="S274" s="70"/>
      <c r="T274" s="71"/>
      <c r="U274" s="33"/>
      <c r="V274" s="33"/>
      <c r="W274" s="33"/>
      <c r="X274" s="33"/>
      <c r="Y274" s="33"/>
      <c r="Z274" s="33"/>
      <c r="AA274" s="33"/>
      <c r="AB274" s="33"/>
      <c r="AC274" s="33"/>
      <c r="AD274" s="33"/>
      <c r="AE274" s="33"/>
      <c r="AT274" s="16" t="s">
        <v>130</v>
      </c>
      <c r="AU274" s="16" t="s">
        <v>85</v>
      </c>
    </row>
    <row r="275" spans="1:65" s="13" customFormat="1" ht="10.199999999999999">
      <c r="B275" s="203"/>
      <c r="C275" s="204"/>
      <c r="D275" s="198" t="s">
        <v>132</v>
      </c>
      <c r="E275" s="205" t="s">
        <v>1</v>
      </c>
      <c r="F275" s="206" t="s">
        <v>623</v>
      </c>
      <c r="G275" s="204"/>
      <c r="H275" s="207">
        <v>660</v>
      </c>
      <c r="I275" s="208"/>
      <c r="J275" s="204"/>
      <c r="K275" s="204"/>
      <c r="L275" s="209"/>
      <c r="M275" s="210"/>
      <c r="N275" s="211"/>
      <c r="O275" s="211"/>
      <c r="P275" s="211"/>
      <c r="Q275" s="211"/>
      <c r="R275" s="211"/>
      <c r="S275" s="211"/>
      <c r="T275" s="212"/>
      <c r="AT275" s="213" t="s">
        <v>132</v>
      </c>
      <c r="AU275" s="213" t="s">
        <v>85</v>
      </c>
      <c r="AV275" s="13" t="s">
        <v>87</v>
      </c>
      <c r="AW275" s="13" t="s">
        <v>34</v>
      </c>
      <c r="AX275" s="13" t="s">
        <v>85</v>
      </c>
      <c r="AY275" s="213" t="s">
        <v>120</v>
      </c>
    </row>
    <row r="276" spans="1:65" s="2" customFormat="1" ht="24.15" customHeight="1">
      <c r="A276" s="33"/>
      <c r="B276" s="34"/>
      <c r="C276" s="185" t="s">
        <v>433</v>
      </c>
      <c r="D276" s="185" t="s">
        <v>123</v>
      </c>
      <c r="E276" s="186" t="s">
        <v>481</v>
      </c>
      <c r="F276" s="187" t="s">
        <v>482</v>
      </c>
      <c r="G276" s="188" t="s">
        <v>210</v>
      </c>
      <c r="H276" s="189">
        <v>1076.75</v>
      </c>
      <c r="I276" s="190"/>
      <c r="J276" s="191">
        <f>ROUND(I276*H276,2)</f>
        <v>0</v>
      </c>
      <c r="K276" s="187" t="s">
        <v>127</v>
      </c>
      <c r="L276" s="38"/>
      <c r="M276" s="192" t="s">
        <v>1</v>
      </c>
      <c r="N276" s="193" t="s">
        <v>42</v>
      </c>
      <c r="O276" s="70"/>
      <c r="P276" s="194">
        <f>O276*H276</f>
        <v>0</v>
      </c>
      <c r="Q276" s="194">
        <v>0</v>
      </c>
      <c r="R276" s="194">
        <f>Q276*H276</f>
        <v>0</v>
      </c>
      <c r="S276" s="194">
        <v>0</v>
      </c>
      <c r="T276" s="195">
        <f>S276*H276</f>
        <v>0</v>
      </c>
      <c r="U276" s="33"/>
      <c r="V276" s="33"/>
      <c r="W276" s="33"/>
      <c r="X276" s="33"/>
      <c r="Y276" s="33"/>
      <c r="Z276" s="33"/>
      <c r="AA276" s="33"/>
      <c r="AB276" s="33"/>
      <c r="AC276" s="33"/>
      <c r="AD276" s="33"/>
      <c r="AE276" s="33"/>
      <c r="AR276" s="196" t="s">
        <v>450</v>
      </c>
      <c r="AT276" s="196" t="s">
        <v>123</v>
      </c>
      <c r="AU276" s="196" t="s">
        <v>85</v>
      </c>
      <c r="AY276" s="16" t="s">
        <v>120</v>
      </c>
      <c r="BE276" s="197">
        <f>IF(N276="základní",J276,0)</f>
        <v>0</v>
      </c>
      <c r="BF276" s="197">
        <f>IF(N276="snížená",J276,0)</f>
        <v>0</v>
      </c>
      <c r="BG276" s="197">
        <f>IF(N276="zákl. přenesená",J276,0)</f>
        <v>0</v>
      </c>
      <c r="BH276" s="197">
        <f>IF(N276="sníž. přenesená",J276,0)</f>
        <v>0</v>
      </c>
      <c r="BI276" s="197">
        <f>IF(N276="nulová",J276,0)</f>
        <v>0</v>
      </c>
      <c r="BJ276" s="16" t="s">
        <v>85</v>
      </c>
      <c r="BK276" s="197">
        <f>ROUND(I276*H276,2)</f>
        <v>0</v>
      </c>
      <c r="BL276" s="16" t="s">
        <v>450</v>
      </c>
      <c r="BM276" s="196" t="s">
        <v>624</v>
      </c>
    </row>
    <row r="277" spans="1:65" s="2" customFormat="1" ht="38.4">
      <c r="A277" s="33"/>
      <c r="B277" s="34"/>
      <c r="C277" s="35"/>
      <c r="D277" s="198" t="s">
        <v>130</v>
      </c>
      <c r="E277" s="35"/>
      <c r="F277" s="199" t="s">
        <v>484</v>
      </c>
      <c r="G277" s="35"/>
      <c r="H277" s="35"/>
      <c r="I277" s="200"/>
      <c r="J277" s="35"/>
      <c r="K277" s="35"/>
      <c r="L277" s="38"/>
      <c r="M277" s="201"/>
      <c r="N277" s="202"/>
      <c r="O277" s="70"/>
      <c r="P277" s="70"/>
      <c r="Q277" s="70"/>
      <c r="R277" s="70"/>
      <c r="S277" s="70"/>
      <c r="T277" s="71"/>
      <c r="U277" s="33"/>
      <c r="V277" s="33"/>
      <c r="W277" s="33"/>
      <c r="X277" s="33"/>
      <c r="Y277" s="33"/>
      <c r="Z277" s="33"/>
      <c r="AA277" s="33"/>
      <c r="AB277" s="33"/>
      <c r="AC277" s="33"/>
      <c r="AD277" s="33"/>
      <c r="AE277" s="33"/>
      <c r="AT277" s="16" t="s">
        <v>130</v>
      </c>
      <c r="AU277" s="16" t="s">
        <v>85</v>
      </c>
    </row>
    <row r="278" spans="1:65" s="13" customFormat="1" ht="10.199999999999999">
      <c r="B278" s="203"/>
      <c r="C278" s="204"/>
      <c r="D278" s="198" t="s">
        <v>132</v>
      </c>
      <c r="E278" s="205" t="s">
        <v>1</v>
      </c>
      <c r="F278" s="206" t="s">
        <v>625</v>
      </c>
      <c r="G278" s="204"/>
      <c r="H278" s="207">
        <v>416.75</v>
      </c>
      <c r="I278" s="208"/>
      <c r="J278" s="204"/>
      <c r="K278" s="204"/>
      <c r="L278" s="209"/>
      <c r="M278" s="210"/>
      <c r="N278" s="211"/>
      <c r="O278" s="211"/>
      <c r="P278" s="211"/>
      <c r="Q278" s="211"/>
      <c r="R278" s="211"/>
      <c r="S278" s="211"/>
      <c r="T278" s="212"/>
      <c r="AT278" s="213" t="s">
        <v>132</v>
      </c>
      <c r="AU278" s="213" t="s">
        <v>85</v>
      </c>
      <c r="AV278" s="13" t="s">
        <v>87</v>
      </c>
      <c r="AW278" s="13" t="s">
        <v>34</v>
      </c>
      <c r="AX278" s="13" t="s">
        <v>77</v>
      </c>
      <c r="AY278" s="213" t="s">
        <v>120</v>
      </c>
    </row>
    <row r="279" spans="1:65" s="13" customFormat="1" ht="10.199999999999999">
      <c r="B279" s="203"/>
      <c r="C279" s="204"/>
      <c r="D279" s="198" t="s">
        <v>132</v>
      </c>
      <c r="E279" s="205" t="s">
        <v>1</v>
      </c>
      <c r="F279" s="206" t="s">
        <v>626</v>
      </c>
      <c r="G279" s="204"/>
      <c r="H279" s="207">
        <v>660</v>
      </c>
      <c r="I279" s="208"/>
      <c r="J279" s="204"/>
      <c r="K279" s="204"/>
      <c r="L279" s="209"/>
      <c r="M279" s="210"/>
      <c r="N279" s="211"/>
      <c r="O279" s="211"/>
      <c r="P279" s="211"/>
      <c r="Q279" s="211"/>
      <c r="R279" s="211"/>
      <c r="S279" s="211"/>
      <c r="T279" s="212"/>
      <c r="AT279" s="213" t="s">
        <v>132</v>
      </c>
      <c r="AU279" s="213" t="s">
        <v>85</v>
      </c>
      <c r="AV279" s="13" t="s">
        <v>87</v>
      </c>
      <c r="AW279" s="13" t="s">
        <v>34</v>
      </c>
      <c r="AX279" s="13" t="s">
        <v>77</v>
      </c>
      <c r="AY279" s="213" t="s">
        <v>120</v>
      </c>
    </row>
    <row r="280" spans="1:65" s="14" customFormat="1" ht="10.199999999999999">
      <c r="B280" s="225"/>
      <c r="C280" s="226"/>
      <c r="D280" s="198" t="s">
        <v>132</v>
      </c>
      <c r="E280" s="227" t="s">
        <v>1</v>
      </c>
      <c r="F280" s="228" t="s">
        <v>487</v>
      </c>
      <c r="G280" s="226"/>
      <c r="H280" s="229">
        <v>1076.75</v>
      </c>
      <c r="I280" s="230"/>
      <c r="J280" s="226"/>
      <c r="K280" s="226"/>
      <c r="L280" s="231"/>
      <c r="M280" s="232"/>
      <c r="N280" s="233"/>
      <c r="O280" s="233"/>
      <c r="P280" s="233"/>
      <c r="Q280" s="233"/>
      <c r="R280" s="233"/>
      <c r="S280" s="233"/>
      <c r="T280" s="234"/>
      <c r="AT280" s="235" t="s">
        <v>132</v>
      </c>
      <c r="AU280" s="235" t="s">
        <v>85</v>
      </c>
      <c r="AV280" s="14" t="s">
        <v>128</v>
      </c>
      <c r="AW280" s="14" t="s">
        <v>34</v>
      </c>
      <c r="AX280" s="14" t="s">
        <v>85</v>
      </c>
      <c r="AY280" s="235" t="s">
        <v>120</v>
      </c>
    </row>
    <row r="281" spans="1:65" s="2" customFormat="1" ht="16.5" customHeight="1">
      <c r="A281" s="33"/>
      <c r="B281" s="34"/>
      <c r="C281" s="185" t="s">
        <v>437</v>
      </c>
      <c r="D281" s="185" t="s">
        <v>123</v>
      </c>
      <c r="E281" s="186" t="s">
        <v>489</v>
      </c>
      <c r="F281" s="187" t="s">
        <v>490</v>
      </c>
      <c r="G281" s="188" t="s">
        <v>210</v>
      </c>
      <c r="H281" s="189">
        <v>0.28999999999999998</v>
      </c>
      <c r="I281" s="190"/>
      <c r="J281" s="191">
        <f>ROUND(I281*H281,2)</f>
        <v>0</v>
      </c>
      <c r="K281" s="187" t="s">
        <v>127</v>
      </c>
      <c r="L281" s="38"/>
      <c r="M281" s="192" t="s">
        <v>1</v>
      </c>
      <c r="N281" s="193" t="s">
        <v>42</v>
      </c>
      <c r="O281" s="70"/>
      <c r="P281" s="194">
        <f>O281*H281</f>
        <v>0</v>
      </c>
      <c r="Q281" s="194">
        <v>0</v>
      </c>
      <c r="R281" s="194">
        <f>Q281*H281</f>
        <v>0</v>
      </c>
      <c r="S281" s="194">
        <v>0</v>
      </c>
      <c r="T281" s="195">
        <f>S281*H281</f>
        <v>0</v>
      </c>
      <c r="U281" s="33"/>
      <c r="V281" s="33"/>
      <c r="W281" s="33"/>
      <c r="X281" s="33"/>
      <c r="Y281" s="33"/>
      <c r="Z281" s="33"/>
      <c r="AA281" s="33"/>
      <c r="AB281" s="33"/>
      <c r="AC281" s="33"/>
      <c r="AD281" s="33"/>
      <c r="AE281" s="33"/>
      <c r="AR281" s="196" t="s">
        <v>450</v>
      </c>
      <c r="AT281" s="196" t="s">
        <v>123</v>
      </c>
      <c r="AU281" s="196" t="s">
        <v>85</v>
      </c>
      <c r="AY281" s="16" t="s">
        <v>120</v>
      </c>
      <c r="BE281" s="197">
        <f>IF(N281="základní",J281,0)</f>
        <v>0</v>
      </c>
      <c r="BF281" s="197">
        <f>IF(N281="snížená",J281,0)</f>
        <v>0</v>
      </c>
      <c r="BG281" s="197">
        <f>IF(N281="zákl. přenesená",J281,0)</f>
        <v>0</v>
      </c>
      <c r="BH281" s="197">
        <f>IF(N281="sníž. přenesená",J281,0)</f>
        <v>0</v>
      </c>
      <c r="BI281" s="197">
        <f>IF(N281="nulová",J281,0)</f>
        <v>0</v>
      </c>
      <c r="BJ281" s="16" t="s">
        <v>85</v>
      </c>
      <c r="BK281" s="197">
        <f>ROUND(I281*H281,2)</f>
        <v>0</v>
      </c>
      <c r="BL281" s="16" t="s">
        <v>450</v>
      </c>
      <c r="BM281" s="196" t="s">
        <v>627</v>
      </c>
    </row>
    <row r="282" spans="1:65" s="2" customFormat="1" ht="28.8">
      <c r="A282" s="33"/>
      <c r="B282" s="34"/>
      <c r="C282" s="35"/>
      <c r="D282" s="198" t="s">
        <v>130</v>
      </c>
      <c r="E282" s="35"/>
      <c r="F282" s="199" t="s">
        <v>492</v>
      </c>
      <c r="G282" s="35"/>
      <c r="H282" s="35"/>
      <c r="I282" s="200"/>
      <c r="J282" s="35"/>
      <c r="K282" s="35"/>
      <c r="L282" s="38"/>
      <c r="M282" s="201"/>
      <c r="N282" s="202"/>
      <c r="O282" s="70"/>
      <c r="P282" s="70"/>
      <c r="Q282" s="70"/>
      <c r="R282" s="70"/>
      <c r="S282" s="70"/>
      <c r="T282" s="71"/>
      <c r="U282" s="33"/>
      <c r="V282" s="33"/>
      <c r="W282" s="33"/>
      <c r="X282" s="33"/>
      <c r="Y282" s="33"/>
      <c r="Z282" s="33"/>
      <c r="AA282" s="33"/>
      <c r="AB282" s="33"/>
      <c r="AC282" s="33"/>
      <c r="AD282" s="33"/>
      <c r="AE282" s="33"/>
      <c r="AT282" s="16" t="s">
        <v>130</v>
      </c>
      <c r="AU282" s="16" t="s">
        <v>85</v>
      </c>
    </row>
    <row r="283" spans="1:65" s="2" customFormat="1" ht="24.15" customHeight="1">
      <c r="A283" s="33"/>
      <c r="B283" s="34"/>
      <c r="C283" s="185" t="s">
        <v>441</v>
      </c>
      <c r="D283" s="185" t="s">
        <v>123</v>
      </c>
      <c r="E283" s="186" t="s">
        <v>494</v>
      </c>
      <c r="F283" s="187" t="s">
        <v>495</v>
      </c>
      <c r="G283" s="188" t="s">
        <v>154</v>
      </c>
      <c r="H283" s="189">
        <v>1</v>
      </c>
      <c r="I283" s="190"/>
      <c r="J283" s="191">
        <f>ROUND(I283*H283,2)</f>
        <v>0</v>
      </c>
      <c r="K283" s="187" t="s">
        <v>127</v>
      </c>
      <c r="L283" s="38"/>
      <c r="M283" s="192" t="s">
        <v>1</v>
      </c>
      <c r="N283" s="193" t="s">
        <v>42</v>
      </c>
      <c r="O283" s="70"/>
      <c r="P283" s="194">
        <f>O283*H283</f>
        <v>0</v>
      </c>
      <c r="Q283" s="194">
        <v>0</v>
      </c>
      <c r="R283" s="194">
        <f>Q283*H283</f>
        <v>0</v>
      </c>
      <c r="S283" s="194">
        <v>0</v>
      </c>
      <c r="T283" s="195">
        <f>S283*H283</f>
        <v>0</v>
      </c>
      <c r="U283" s="33"/>
      <c r="V283" s="33"/>
      <c r="W283" s="33"/>
      <c r="X283" s="33"/>
      <c r="Y283" s="33"/>
      <c r="Z283" s="33"/>
      <c r="AA283" s="33"/>
      <c r="AB283" s="33"/>
      <c r="AC283" s="33"/>
      <c r="AD283" s="33"/>
      <c r="AE283" s="33"/>
      <c r="AR283" s="196" t="s">
        <v>450</v>
      </c>
      <c r="AT283" s="196" t="s">
        <v>123</v>
      </c>
      <c r="AU283" s="196" t="s">
        <v>85</v>
      </c>
      <c r="AY283" s="16" t="s">
        <v>120</v>
      </c>
      <c r="BE283" s="197">
        <f>IF(N283="základní",J283,0)</f>
        <v>0</v>
      </c>
      <c r="BF283" s="197">
        <f>IF(N283="snížená",J283,0)</f>
        <v>0</v>
      </c>
      <c r="BG283" s="197">
        <f>IF(N283="zákl. přenesená",J283,0)</f>
        <v>0</v>
      </c>
      <c r="BH283" s="197">
        <f>IF(N283="sníž. přenesená",J283,0)</f>
        <v>0</v>
      </c>
      <c r="BI283" s="197">
        <f>IF(N283="nulová",J283,0)</f>
        <v>0</v>
      </c>
      <c r="BJ283" s="16" t="s">
        <v>85</v>
      </c>
      <c r="BK283" s="197">
        <f>ROUND(I283*H283,2)</f>
        <v>0</v>
      </c>
      <c r="BL283" s="16" t="s">
        <v>450</v>
      </c>
      <c r="BM283" s="196" t="s">
        <v>628</v>
      </c>
    </row>
    <row r="284" spans="1:65" s="2" customFormat="1" ht="38.4">
      <c r="A284" s="33"/>
      <c r="B284" s="34"/>
      <c r="C284" s="35"/>
      <c r="D284" s="198" t="s">
        <v>130</v>
      </c>
      <c r="E284" s="35"/>
      <c r="F284" s="199" t="s">
        <v>497</v>
      </c>
      <c r="G284" s="35"/>
      <c r="H284" s="35"/>
      <c r="I284" s="200"/>
      <c r="J284" s="35"/>
      <c r="K284" s="35"/>
      <c r="L284" s="38"/>
      <c r="M284" s="201"/>
      <c r="N284" s="202"/>
      <c r="O284" s="70"/>
      <c r="P284" s="70"/>
      <c r="Q284" s="70"/>
      <c r="R284" s="70"/>
      <c r="S284" s="70"/>
      <c r="T284" s="71"/>
      <c r="U284" s="33"/>
      <c r="V284" s="33"/>
      <c r="W284" s="33"/>
      <c r="X284" s="33"/>
      <c r="Y284" s="33"/>
      <c r="Z284" s="33"/>
      <c r="AA284" s="33"/>
      <c r="AB284" s="33"/>
      <c r="AC284" s="33"/>
      <c r="AD284" s="33"/>
      <c r="AE284" s="33"/>
      <c r="AT284" s="16" t="s">
        <v>130</v>
      </c>
      <c r="AU284" s="16" t="s">
        <v>85</v>
      </c>
    </row>
    <row r="285" spans="1:65" s="2" customFormat="1" ht="19.2">
      <c r="A285" s="33"/>
      <c r="B285" s="34"/>
      <c r="C285" s="35"/>
      <c r="D285" s="198" t="s">
        <v>186</v>
      </c>
      <c r="E285" s="35"/>
      <c r="F285" s="214" t="s">
        <v>498</v>
      </c>
      <c r="G285" s="35"/>
      <c r="H285" s="35"/>
      <c r="I285" s="200"/>
      <c r="J285" s="35"/>
      <c r="K285" s="35"/>
      <c r="L285" s="38"/>
      <c r="M285" s="201"/>
      <c r="N285" s="202"/>
      <c r="O285" s="70"/>
      <c r="P285" s="70"/>
      <c r="Q285" s="70"/>
      <c r="R285" s="70"/>
      <c r="S285" s="70"/>
      <c r="T285" s="71"/>
      <c r="U285" s="33"/>
      <c r="V285" s="33"/>
      <c r="W285" s="33"/>
      <c r="X285" s="33"/>
      <c r="Y285" s="33"/>
      <c r="Z285" s="33"/>
      <c r="AA285" s="33"/>
      <c r="AB285" s="33"/>
      <c r="AC285" s="33"/>
      <c r="AD285" s="33"/>
      <c r="AE285" s="33"/>
      <c r="AT285" s="16" t="s">
        <v>186</v>
      </c>
      <c r="AU285" s="16" t="s">
        <v>85</v>
      </c>
    </row>
    <row r="286" spans="1:65" s="13" customFormat="1" ht="10.199999999999999">
      <c r="B286" s="203"/>
      <c r="C286" s="204"/>
      <c r="D286" s="198" t="s">
        <v>132</v>
      </c>
      <c r="E286" s="205" t="s">
        <v>1</v>
      </c>
      <c r="F286" s="206" t="s">
        <v>499</v>
      </c>
      <c r="G286" s="204"/>
      <c r="H286" s="207">
        <v>1</v>
      </c>
      <c r="I286" s="208"/>
      <c r="J286" s="204"/>
      <c r="K286" s="204"/>
      <c r="L286" s="209"/>
      <c r="M286" s="210"/>
      <c r="N286" s="211"/>
      <c r="O286" s="211"/>
      <c r="P286" s="211"/>
      <c r="Q286" s="211"/>
      <c r="R286" s="211"/>
      <c r="S286" s="211"/>
      <c r="T286" s="212"/>
      <c r="AT286" s="213" t="s">
        <v>132</v>
      </c>
      <c r="AU286" s="213" t="s">
        <v>85</v>
      </c>
      <c r="AV286" s="13" t="s">
        <v>87</v>
      </c>
      <c r="AW286" s="13" t="s">
        <v>34</v>
      </c>
      <c r="AX286" s="13" t="s">
        <v>85</v>
      </c>
      <c r="AY286" s="213" t="s">
        <v>120</v>
      </c>
    </row>
    <row r="287" spans="1:65" s="2" customFormat="1" ht="24.15" customHeight="1">
      <c r="A287" s="33"/>
      <c r="B287" s="34"/>
      <c r="C287" s="185" t="s">
        <v>447</v>
      </c>
      <c r="D287" s="185" t="s">
        <v>123</v>
      </c>
      <c r="E287" s="186" t="s">
        <v>501</v>
      </c>
      <c r="F287" s="187" t="s">
        <v>502</v>
      </c>
      <c r="G287" s="188" t="s">
        <v>210</v>
      </c>
      <c r="H287" s="189">
        <v>635.28200000000004</v>
      </c>
      <c r="I287" s="190"/>
      <c r="J287" s="191">
        <f>ROUND(I287*H287,2)</f>
        <v>0</v>
      </c>
      <c r="K287" s="187" t="s">
        <v>127</v>
      </c>
      <c r="L287" s="38"/>
      <c r="M287" s="192" t="s">
        <v>1</v>
      </c>
      <c r="N287" s="193" t="s">
        <v>42</v>
      </c>
      <c r="O287" s="70"/>
      <c r="P287" s="194">
        <f>O287*H287</f>
        <v>0</v>
      </c>
      <c r="Q287" s="194">
        <v>0</v>
      </c>
      <c r="R287" s="194">
        <f>Q287*H287</f>
        <v>0</v>
      </c>
      <c r="S287" s="194">
        <v>0</v>
      </c>
      <c r="T287" s="195">
        <f>S287*H287</f>
        <v>0</v>
      </c>
      <c r="U287" s="33"/>
      <c r="V287" s="33"/>
      <c r="W287" s="33"/>
      <c r="X287" s="33"/>
      <c r="Y287" s="33"/>
      <c r="Z287" s="33"/>
      <c r="AA287" s="33"/>
      <c r="AB287" s="33"/>
      <c r="AC287" s="33"/>
      <c r="AD287" s="33"/>
      <c r="AE287" s="33"/>
      <c r="AR287" s="196" t="s">
        <v>450</v>
      </c>
      <c r="AT287" s="196" t="s">
        <v>123</v>
      </c>
      <c r="AU287" s="196" t="s">
        <v>85</v>
      </c>
      <c r="AY287" s="16" t="s">
        <v>120</v>
      </c>
      <c r="BE287" s="197">
        <f>IF(N287="základní",J287,0)</f>
        <v>0</v>
      </c>
      <c r="BF287" s="197">
        <f>IF(N287="snížená",J287,0)</f>
        <v>0</v>
      </c>
      <c r="BG287" s="197">
        <f>IF(N287="zákl. přenesená",J287,0)</f>
        <v>0</v>
      </c>
      <c r="BH287" s="197">
        <f>IF(N287="sníž. přenesená",J287,0)</f>
        <v>0</v>
      </c>
      <c r="BI287" s="197">
        <f>IF(N287="nulová",J287,0)</f>
        <v>0</v>
      </c>
      <c r="BJ287" s="16" t="s">
        <v>85</v>
      </c>
      <c r="BK287" s="197">
        <f>ROUND(I287*H287,2)</f>
        <v>0</v>
      </c>
      <c r="BL287" s="16" t="s">
        <v>450</v>
      </c>
      <c r="BM287" s="196" t="s">
        <v>629</v>
      </c>
    </row>
    <row r="288" spans="1:65" s="2" customFormat="1" ht="48">
      <c r="A288" s="33"/>
      <c r="B288" s="34"/>
      <c r="C288" s="35"/>
      <c r="D288" s="198" t="s">
        <v>130</v>
      </c>
      <c r="E288" s="35"/>
      <c r="F288" s="199" t="s">
        <v>504</v>
      </c>
      <c r="G288" s="35"/>
      <c r="H288" s="35"/>
      <c r="I288" s="200"/>
      <c r="J288" s="35"/>
      <c r="K288" s="35"/>
      <c r="L288" s="38"/>
      <c r="M288" s="201"/>
      <c r="N288" s="202"/>
      <c r="O288" s="70"/>
      <c r="P288" s="70"/>
      <c r="Q288" s="70"/>
      <c r="R288" s="70"/>
      <c r="S288" s="70"/>
      <c r="T288" s="71"/>
      <c r="U288" s="33"/>
      <c r="V288" s="33"/>
      <c r="W288" s="33"/>
      <c r="X288" s="33"/>
      <c r="Y288" s="33"/>
      <c r="Z288" s="33"/>
      <c r="AA288" s="33"/>
      <c r="AB288" s="33"/>
      <c r="AC288" s="33"/>
      <c r="AD288" s="33"/>
      <c r="AE288" s="33"/>
      <c r="AT288" s="16" t="s">
        <v>130</v>
      </c>
      <c r="AU288" s="16" t="s">
        <v>85</v>
      </c>
    </row>
    <row r="289" spans="1:65" s="2" customFormat="1" ht="48">
      <c r="A289" s="33"/>
      <c r="B289" s="34"/>
      <c r="C289" s="35"/>
      <c r="D289" s="198" t="s">
        <v>186</v>
      </c>
      <c r="E289" s="35"/>
      <c r="F289" s="214" t="s">
        <v>505</v>
      </c>
      <c r="G289" s="35"/>
      <c r="H289" s="35"/>
      <c r="I289" s="200"/>
      <c r="J289" s="35"/>
      <c r="K289" s="35"/>
      <c r="L289" s="38"/>
      <c r="M289" s="201"/>
      <c r="N289" s="202"/>
      <c r="O289" s="70"/>
      <c r="P289" s="70"/>
      <c r="Q289" s="70"/>
      <c r="R289" s="70"/>
      <c r="S289" s="70"/>
      <c r="T289" s="71"/>
      <c r="U289" s="33"/>
      <c r="V289" s="33"/>
      <c r="W289" s="33"/>
      <c r="X289" s="33"/>
      <c r="Y289" s="33"/>
      <c r="Z289" s="33"/>
      <c r="AA289" s="33"/>
      <c r="AB289" s="33"/>
      <c r="AC289" s="33"/>
      <c r="AD289" s="33"/>
      <c r="AE289" s="33"/>
      <c r="AT289" s="16" t="s">
        <v>186</v>
      </c>
      <c r="AU289" s="16" t="s">
        <v>85</v>
      </c>
    </row>
    <row r="290" spans="1:65" s="13" customFormat="1" ht="10.199999999999999">
      <c r="B290" s="203"/>
      <c r="C290" s="204"/>
      <c r="D290" s="198" t="s">
        <v>132</v>
      </c>
      <c r="E290" s="205" t="s">
        <v>1</v>
      </c>
      <c r="F290" s="206" t="s">
        <v>630</v>
      </c>
      <c r="G290" s="204"/>
      <c r="H290" s="207">
        <v>635.28200000000004</v>
      </c>
      <c r="I290" s="208"/>
      <c r="J290" s="204"/>
      <c r="K290" s="204"/>
      <c r="L290" s="209"/>
      <c r="M290" s="210"/>
      <c r="N290" s="211"/>
      <c r="O290" s="211"/>
      <c r="P290" s="211"/>
      <c r="Q290" s="211"/>
      <c r="R290" s="211"/>
      <c r="S290" s="211"/>
      <c r="T290" s="212"/>
      <c r="AT290" s="213" t="s">
        <v>132</v>
      </c>
      <c r="AU290" s="213" t="s">
        <v>85</v>
      </c>
      <c r="AV290" s="13" t="s">
        <v>87</v>
      </c>
      <c r="AW290" s="13" t="s">
        <v>34</v>
      </c>
      <c r="AX290" s="13" t="s">
        <v>85</v>
      </c>
      <c r="AY290" s="213" t="s">
        <v>120</v>
      </c>
    </row>
    <row r="291" spans="1:65" s="2" customFormat="1" ht="24.15" customHeight="1">
      <c r="A291" s="33"/>
      <c r="B291" s="34"/>
      <c r="C291" s="185" t="s">
        <v>454</v>
      </c>
      <c r="D291" s="185" t="s">
        <v>123</v>
      </c>
      <c r="E291" s="186" t="s">
        <v>508</v>
      </c>
      <c r="F291" s="187" t="s">
        <v>509</v>
      </c>
      <c r="G291" s="188" t="s">
        <v>210</v>
      </c>
      <c r="H291" s="189">
        <v>4.05</v>
      </c>
      <c r="I291" s="190"/>
      <c r="J291" s="191">
        <f>ROUND(I291*H291,2)</f>
        <v>0</v>
      </c>
      <c r="K291" s="187" t="s">
        <v>127</v>
      </c>
      <c r="L291" s="38"/>
      <c r="M291" s="192" t="s">
        <v>1</v>
      </c>
      <c r="N291" s="193" t="s">
        <v>42</v>
      </c>
      <c r="O291" s="70"/>
      <c r="P291" s="194">
        <f>O291*H291</f>
        <v>0</v>
      </c>
      <c r="Q291" s="194">
        <v>0</v>
      </c>
      <c r="R291" s="194">
        <f>Q291*H291</f>
        <v>0</v>
      </c>
      <c r="S291" s="194">
        <v>0</v>
      </c>
      <c r="T291" s="195">
        <f>S291*H291</f>
        <v>0</v>
      </c>
      <c r="U291" s="33"/>
      <c r="V291" s="33"/>
      <c r="W291" s="33"/>
      <c r="X291" s="33"/>
      <c r="Y291" s="33"/>
      <c r="Z291" s="33"/>
      <c r="AA291" s="33"/>
      <c r="AB291" s="33"/>
      <c r="AC291" s="33"/>
      <c r="AD291" s="33"/>
      <c r="AE291" s="33"/>
      <c r="AR291" s="196" t="s">
        <v>450</v>
      </c>
      <c r="AT291" s="196" t="s">
        <v>123</v>
      </c>
      <c r="AU291" s="196" t="s">
        <v>85</v>
      </c>
      <c r="AY291" s="16" t="s">
        <v>120</v>
      </c>
      <c r="BE291" s="197">
        <f>IF(N291="základní",J291,0)</f>
        <v>0</v>
      </c>
      <c r="BF291" s="197">
        <f>IF(N291="snížená",J291,0)</f>
        <v>0</v>
      </c>
      <c r="BG291" s="197">
        <f>IF(N291="zákl. přenesená",J291,0)</f>
        <v>0</v>
      </c>
      <c r="BH291" s="197">
        <f>IF(N291="sníž. přenesená",J291,0)</f>
        <v>0</v>
      </c>
      <c r="BI291" s="197">
        <f>IF(N291="nulová",J291,0)</f>
        <v>0</v>
      </c>
      <c r="BJ291" s="16" t="s">
        <v>85</v>
      </c>
      <c r="BK291" s="197">
        <f>ROUND(I291*H291,2)</f>
        <v>0</v>
      </c>
      <c r="BL291" s="16" t="s">
        <v>450</v>
      </c>
      <c r="BM291" s="196" t="s">
        <v>631</v>
      </c>
    </row>
    <row r="292" spans="1:65" s="2" customFormat="1" ht="57.6">
      <c r="A292" s="33"/>
      <c r="B292" s="34"/>
      <c r="C292" s="35"/>
      <c r="D292" s="198" t="s">
        <v>130</v>
      </c>
      <c r="E292" s="35"/>
      <c r="F292" s="199" t="s">
        <v>511</v>
      </c>
      <c r="G292" s="35"/>
      <c r="H292" s="35"/>
      <c r="I292" s="200"/>
      <c r="J292" s="35"/>
      <c r="K292" s="35"/>
      <c r="L292" s="38"/>
      <c r="M292" s="201"/>
      <c r="N292" s="202"/>
      <c r="O292" s="70"/>
      <c r="P292" s="70"/>
      <c r="Q292" s="70"/>
      <c r="R292" s="70"/>
      <c r="S292" s="70"/>
      <c r="T292" s="71"/>
      <c r="U292" s="33"/>
      <c r="V292" s="33"/>
      <c r="W292" s="33"/>
      <c r="X292" s="33"/>
      <c r="Y292" s="33"/>
      <c r="Z292" s="33"/>
      <c r="AA292" s="33"/>
      <c r="AB292" s="33"/>
      <c r="AC292" s="33"/>
      <c r="AD292" s="33"/>
      <c r="AE292" s="33"/>
      <c r="AT292" s="16" t="s">
        <v>130</v>
      </c>
      <c r="AU292" s="16" t="s">
        <v>85</v>
      </c>
    </row>
    <row r="293" spans="1:65" s="2" customFormat="1" ht="48">
      <c r="A293" s="33"/>
      <c r="B293" s="34"/>
      <c r="C293" s="35"/>
      <c r="D293" s="198" t="s">
        <v>186</v>
      </c>
      <c r="E293" s="35"/>
      <c r="F293" s="214" t="s">
        <v>505</v>
      </c>
      <c r="G293" s="35"/>
      <c r="H293" s="35"/>
      <c r="I293" s="200"/>
      <c r="J293" s="35"/>
      <c r="K293" s="35"/>
      <c r="L293" s="38"/>
      <c r="M293" s="201"/>
      <c r="N293" s="202"/>
      <c r="O293" s="70"/>
      <c r="P293" s="70"/>
      <c r="Q293" s="70"/>
      <c r="R293" s="70"/>
      <c r="S293" s="70"/>
      <c r="T293" s="71"/>
      <c r="U293" s="33"/>
      <c r="V293" s="33"/>
      <c r="W293" s="33"/>
      <c r="X293" s="33"/>
      <c r="Y293" s="33"/>
      <c r="Z293" s="33"/>
      <c r="AA293" s="33"/>
      <c r="AB293" s="33"/>
      <c r="AC293" s="33"/>
      <c r="AD293" s="33"/>
      <c r="AE293" s="33"/>
      <c r="AT293" s="16" t="s">
        <v>186</v>
      </c>
      <c r="AU293" s="16" t="s">
        <v>85</v>
      </c>
    </row>
    <row r="294" spans="1:65" s="13" customFormat="1" ht="10.199999999999999">
      <c r="B294" s="203"/>
      <c r="C294" s="204"/>
      <c r="D294" s="198" t="s">
        <v>132</v>
      </c>
      <c r="E294" s="205" t="s">
        <v>1</v>
      </c>
      <c r="F294" s="206" t="s">
        <v>632</v>
      </c>
      <c r="G294" s="204"/>
      <c r="H294" s="207">
        <v>4.05</v>
      </c>
      <c r="I294" s="208"/>
      <c r="J294" s="204"/>
      <c r="K294" s="204"/>
      <c r="L294" s="209"/>
      <c r="M294" s="210"/>
      <c r="N294" s="211"/>
      <c r="O294" s="211"/>
      <c r="P294" s="211"/>
      <c r="Q294" s="211"/>
      <c r="R294" s="211"/>
      <c r="S294" s="211"/>
      <c r="T294" s="212"/>
      <c r="AT294" s="213" t="s">
        <v>132</v>
      </c>
      <c r="AU294" s="213" t="s">
        <v>85</v>
      </c>
      <c r="AV294" s="13" t="s">
        <v>87</v>
      </c>
      <c r="AW294" s="13" t="s">
        <v>34</v>
      </c>
      <c r="AX294" s="13" t="s">
        <v>85</v>
      </c>
      <c r="AY294" s="213" t="s">
        <v>120</v>
      </c>
    </row>
    <row r="295" spans="1:65" s="2" customFormat="1" ht="24.15" customHeight="1">
      <c r="A295" s="33"/>
      <c r="B295" s="34"/>
      <c r="C295" s="185" t="s">
        <v>460</v>
      </c>
      <c r="D295" s="185" t="s">
        <v>123</v>
      </c>
      <c r="E295" s="186" t="s">
        <v>514</v>
      </c>
      <c r="F295" s="187" t="s">
        <v>515</v>
      </c>
      <c r="G295" s="188" t="s">
        <v>210</v>
      </c>
      <c r="H295" s="189">
        <v>8.0039999999999996</v>
      </c>
      <c r="I295" s="190"/>
      <c r="J295" s="191">
        <f>ROUND(I295*H295,2)</f>
        <v>0</v>
      </c>
      <c r="K295" s="187" t="s">
        <v>127</v>
      </c>
      <c r="L295" s="38"/>
      <c r="M295" s="192" t="s">
        <v>1</v>
      </c>
      <c r="N295" s="193" t="s">
        <v>42</v>
      </c>
      <c r="O295" s="70"/>
      <c r="P295" s="194">
        <f>O295*H295</f>
        <v>0</v>
      </c>
      <c r="Q295" s="194">
        <v>0</v>
      </c>
      <c r="R295" s="194">
        <f>Q295*H295</f>
        <v>0</v>
      </c>
      <c r="S295" s="194">
        <v>0</v>
      </c>
      <c r="T295" s="195">
        <f>S295*H295</f>
        <v>0</v>
      </c>
      <c r="U295" s="33"/>
      <c r="V295" s="33"/>
      <c r="W295" s="33"/>
      <c r="X295" s="33"/>
      <c r="Y295" s="33"/>
      <c r="Z295" s="33"/>
      <c r="AA295" s="33"/>
      <c r="AB295" s="33"/>
      <c r="AC295" s="33"/>
      <c r="AD295" s="33"/>
      <c r="AE295" s="33"/>
      <c r="AR295" s="196" t="s">
        <v>450</v>
      </c>
      <c r="AT295" s="196" t="s">
        <v>123</v>
      </c>
      <c r="AU295" s="196" t="s">
        <v>85</v>
      </c>
      <c r="AY295" s="16" t="s">
        <v>120</v>
      </c>
      <c r="BE295" s="197">
        <f>IF(N295="základní",J295,0)</f>
        <v>0</v>
      </c>
      <c r="BF295" s="197">
        <f>IF(N295="snížená",J295,0)</f>
        <v>0</v>
      </c>
      <c r="BG295" s="197">
        <f>IF(N295="zákl. přenesená",J295,0)</f>
        <v>0</v>
      </c>
      <c r="BH295" s="197">
        <f>IF(N295="sníž. přenesená",J295,0)</f>
        <v>0</v>
      </c>
      <c r="BI295" s="197">
        <f>IF(N295="nulová",J295,0)</f>
        <v>0</v>
      </c>
      <c r="BJ295" s="16" t="s">
        <v>85</v>
      </c>
      <c r="BK295" s="197">
        <f>ROUND(I295*H295,2)</f>
        <v>0</v>
      </c>
      <c r="BL295" s="16" t="s">
        <v>450</v>
      </c>
      <c r="BM295" s="196" t="s">
        <v>633</v>
      </c>
    </row>
    <row r="296" spans="1:65" s="2" customFormat="1" ht="57.6">
      <c r="A296" s="33"/>
      <c r="B296" s="34"/>
      <c r="C296" s="35"/>
      <c r="D296" s="198" t="s">
        <v>130</v>
      </c>
      <c r="E296" s="35"/>
      <c r="F296" s="199" t="s">
        <v>517</v>
      </c>
      <c r="G296" s="35"/>
      <c r="H296" s="35"/>
      <c r="I296" s="200"/>
      <c r="J296" s="35"/>
      <c r="K296" s="35"/>
      <c r="L296" s="38"/>
      <c r="M296" s="201"/>
      <c r="N296" s="202"/>
      <c r="O296" s="70"/>
      <c r="P296" s="70"/>
      <c r="Q296" s="70"/>
      <c r="R296" s="70"/>
      <c r="S296" s="70"/>
      <c r="T296" s="71"/>
      <c r="U296" s="33"/>
      <c r="V296" s="33"/>
      <c r="W296" s="33"/>
      <c r="X296" s="33"/>
      <c r="Y296" s="33"/>
      <c r="Z296" s="33"/>
      <c r="AA296" s="33"/>
      <c r="AB296" s="33"/>
      <c r="AC296" s="33"/>
      <c r="AD296" s="33"/>
      <c r="AE296" s="33"/>
      <c r="AT296" s="16" t="s">
        <v>130</v>
      </c>
      <c r="AU296" s="16" t="s">
        <v>85</v>
      </c>
    </row>
    <row r="297" spans="1:65" s="2" customFormat="1" ht="48">
      <c r="A297" s="33"/>
      <c r="B297" s="34"/>
      <c r="C297" s="35"/>
      <c r="D297" s="198" t="s">
        <v>186</v>
      </c>
      <c r="E297" s="35"/>
      <c r="F297" s="214" t="s">
        <v>505</v>
      </c>
      <c r="G297" s="35"/>
      <c r="H297" s="35"/>
      <c r="I297" s="200"/>
      <c r="J297" s="35"/>
      <c r="K297" s="35"/>
      <c r="L297" s="38"/>
      <c r="M297" s="201"/>
      <c r="N297" s="202"/>
      <c r="O297" s="70"/>
      <c r="P297" s="70"/>
      <c r="Q297" s="70"/>
      <c r="R297" s="70"/>
      <c r="S297" s="70"/>
      <c r="T297" s="71"/>
      <c r="U297" s="33"/>
      <c r="V297" s="33"/>
      <c r="W297" s="33"/>
      <c r="X297" s="33"/>
      <c r="Y297" s="33"/>
      <c r="Z297" s="33"/>
      <c r="AA297" s="33"/>
      <c r="AB297" s="33"/>
      <c r="AC297" s="33"/>
      <c r="AD297" s="33"/>
      <c r="AE297" s="33"/>
      <c r="AT297" s="16" t="s">
        <v>186</v>
      </c>
      <c r="AU297" s="16" t="s">
        <v>85</v>
      </c>
    </row>
    <row r="298" spans="1:65" s="13" customFormat="1" ht="10.199999999999999">
      <c r="B298" s="203"/>
      <c r="C298" s="204"/>
      <c r="D298" s="198" t="s">
        <v>132</v>
      </c>
      <c r="E298" s="205" t="s">
        <v>1</v>
      </c>
      <c r="F298" s="206" t="s">
        <v>634</v>
      </c>
      <c r="G298" s="204"/>
      <c r="H298" s="207">
        <v>8.0039999999999996</v>
      </c>
      <c r="I298" s="208"/>
      <c r="J298" s="204"/>
      <c r="K298" s="204"/>
      <c r="L298" s="209"/>
      <c r="M298" s="210"/>
      <c r="N298" s="211"/>
      <c r="O298" s="211"/>
      <c r="P298" s="211"/>
      <c r="Q298" s="211"/>
      <c r="R298" s="211"/>
      <c r="S298" s="211"/>
      <c r="T298" s="212"/>
      <c r="AT298" s="213" t="s">
        <v>132</v>
      </c>
      <c r="AU298" s="213" t="s">
        <v>85</v>
      </c>
      <c r="AV298" s="13" t="s">
        <v>87</v>
      </c>
      <c r="AW298" s="13" t="s">
        <v>34</v>
      </c>
      <c r="AX298" s="13" t="s">
        <v>85</v>
      </c>
      <c r="AY298" s="213" t="s">
        <v>120</v>
      </c>
    </row>
    <row r="299" spans="1:65" s="2" customFormat="1" ht="24.15" customHeight="1">
      <c r="A299" s="33"/>
      <c r="B299" s="34"/>
      <c r="C299" s="185" t="s">
        <v>463</v>
      </c>
      <c r="D299" s="185" t="s">
        <v>123</v>
      </c>
      <c r="E299" s="186" t="s">
        <v>520</v>
      </c>
      <c r="F299" s="187" t="s">
        <v>521</v>
      </c>
      <c r="G299" s="188" t="s">
        <v>210</v>
      </c>
      <c r="H299" s="189">
        <v>3.83</v>
      </c>
      <c r="I299" s="190"/>
      <c r="J299" s="191">
        <f>ROUND(I299*H299,2)</f>
        <v>0</v>
      </c>
      <c r="K299" s="187" t="s">
        <v>127</v>
      </c>
      <c r="L299" s="38"/>
      <c r="M299" s="192" t="s">
        <v>1</v>
      </c>
      <c r="N299" s="193" t="s">
        <v>42</v>
      </c>
      <c r="O299" s="70"/>
      <c r="P299" s="194">
        <f>O299*H299</f>
        <v>0</v>
      </c>
      <c r="Q299" s="194">
        <v>0</v>
      </c>
      <c r="R299" s="194">
        <f>Q299*H299</f>
        <v>0</v>
      </c>
      <c r="S299" s="194">
        <v>0</v>
      </c>
      <c r="T299" s="195">
        <f>S299*H299</f>
        <v>0</v>
      </c>
      <c r="U299" s="33"/>
      <c r="V299" s="33"/>
      <c r="W299" s="33"/>
      <c r="X299" s="33"/>
      <c r="Y299" s="33"/>
      <c r="Z299" s="33"/>
      <c r="AA299" s="33"/>
      <c r="AB299" s="33"/>
      <c r="AC299" s="33"/>
      <c r="AD299" s="33"/>
      <c r="AE299" s="33"/>
      <c r="AR299" s="196" t="s">
        <v>450</v>
      </c>
      <c r="AT299" s="196" t="s">
        <v>123</v>
      </c>
      <c r="AU299" s="196" t="s">
        <v>85</v>
      </c>
      <c r="AY299" s="16" t="s">
        <v>120</v>
      </c>
      <c r="BE299" s="197">
        <f>IF(N299="základní",J299,0)</f>
        <v>0</v>
      </c>
      <c r="BF299" s="197">
        <f>IF(N299="snížená",J299,0)</f>
        <v>0</v>
      </c>
      <c r="BG299" s="197">
        <f>IF(N299="zákl. přenesená",J299,0)</f>
        <v>0</v>
      </c>
      <c r="BH299" s="197">
        <f>IF(N299="sníž. přenesená",J299,0)</f>
        <v>0</v>
      </c>
      <c r="BI299" s="197">
        <f>IF(N299="nulová",J299,0)</f>
        <v>0</v>
      </c>
      <c r="BJ299" s="16" t="s">
        <v>85</v>
      </c>
      <c r="BK299" s="197">
        <f>ROUND(I299*H299,2)</f>
        <v>0</v>
      </c>
      <c r="BL299" s="16" t="s">
        <v>450</v>
      </c>
      <c r="BM299" s="196" t="s">
        <v>635</v>
      </c>
    </row>
    <row r="300" spans="1:65" s="2" customFormat="1" ht="48">
      <c r="A300" s="33"/>
      <c r="B300" s="34"/>
      <c r="C300" s="35"/>
      <c r="D300" s="198" t="s">
        <v>130</v>
      </c>
      <c r="E300" s="35"/>
      <c r="F300" s="199" t="s">
        <v>523</v>
      </c>
      <c r="G300" s="35"/>
      <c r="H300" s="35"/>
      <c r="I300" s="200"/>
      <c r="J300" s="35"/>
      <c r="K300" s="35"/>
      <c r="L300" s="38"/>
      <c r="M300" s="201"/>
      <c r="N300" s="202"/>
      <c r="O300" s="70"/>
      <c r="P300" s="70"/>
      <c r="Q300" s="70"/>
      <c r="R300" s="70"/>
      <c r="S300" s="70"/>
      <c r="T300" s="71"/>
      <c r="U300" s="33"/>
      <c r="V300" s="33"/>
      <c r="W300" s="33"/>
      <c r="X300" s="33"/>
      <c r="Y300" s="33"/>
      <c r="Z300" s="33"/>
      <c r="AA300" s="33"/>
      <c r="AB300" s="33"/>
      <c r="AC300" s="33"/>
      <c r="AD300" s="33"/>
      <c r="AE300" s="33"/>
      <c r="AT300" s="16" t="s">
        <v>130</v>
      </c>
      <c r="AU300" s="16" t="s">
        <v>85</v>
      </c>
    </row>
    <row r="301" spans="1:65" s="2" customFormat="1" ht="48">
      <c r="A301" s="33"/>
      <c r="B301" s="34"/>
      <c r="C301" s="35"/>
      <c r="D301" s="198" t="s">
        <v>186</v>
      </c>
      <c r="E301" s="35"/>
      <c r="F301" s="214" t="s">
        <v>505</v>
      </c>
      <c r="G301" s="35"/>
      <c r="H301" s="35"/>
      <c r="I301" s="200"/>
      <c r="J301" s="35"/>
      <c r="K301" s="35"/>
      <c r="L301" s="38"/>
      <c r="M301" s="201"/>
      <c r="N301" s="202"/>
      <c r="O301" s="70"/>
      <c r="P301" s="70"/>
      <c r="Q301" s="70"/>
      <c r="R301" s="70"/>
      <c r="S301" s="70"/>
      <c r="T301" s="71"/>
      <c r="U301" s="33"/>
      <c r="V301" s="33"/>
      <c r="W301" s="33"/>
      <c r="X301" s="33"/>
      <c r="Y301" s="33"/>
      <c r="Z301" s="33"/>
      <c r="AA301" s="33"/>
      <c r="AB301" s="33"/>
      <c r="AC301" s="33"/>
      <c r="AD301" s="33"/>
      <c r="AE301" s="33"/>
      <c r="AT301" s="16" t="s">
        <v>186</v>
      </c>
      <c r="AU301" s="16" t="s">
        <v>85</v>
      </c>
    </row>
    <row r="302" spans="1:65" s="13" customFormat="1" ht="10.199999999999999">
      <c r="B302" s="203"/>
      <c r="C302" s="204"/>
      <c r="D302" s="198" t="s">
        <v>132</v>
      </c>
      <c r="E302" s="205" t="s">
        <v>1</v>
      </c>
      <c r="F302" s="206" t="s">
        <v>636</v>
      </c>
      <c r="G302" s="204"/>
      <c r="H302" s="207">
        <v>3.83</v>
      </c>
      <c r="I302" s="208"/>
      <c r="J302" s="204"/>
      <c r="K302" s="204"/>
      <c r="L302" s="209"/>
      <c r="M302" s="236"/>
      <c r="N302" s="237"/>
      <c r="O302" s="237"/>
      <c r="P302" s="237"/>
      <c r="Q302" s="237"/>
      <c r="R302" s="237"/>
      <c r="S302" s="237"/>
      <c r="T302" s="238"/>
      <c r="AT302" s="213" t="s">
        <v>132</v>
      </c>
      <c r="AU302" s="213" t="s">
        <v>85</v>
      </c>
      <c r="AV302" s="13" t="s">
        <v>87</v>
      </c>
      <c r="AW302" s="13" t="s">
        <v>34</v>
      </c>
      <c r="AX302" s="13" t="s">
        <v>85</v>
      </c>
      <c r="AY302" s="213" t="s">
        <v>120</v>
      </c>
    </row>
    <row r="303" spans="1:65" s="2" customFormat="1" ht="6.9" customHeight="1">
      <c r="A303" s="33"/>
      <c r="B303" s="53"/>
      <c r="C303" s="54"/>
      <c r="D303" s="54"/>
      <c r="E303" s="54"/>
      <c r="F303" s="54"/>
      <c r="G303" s="54"/>
      <c r="H303" s="54"/>
      <c r="I303" s="54"/>
      <c r="J303" s="54"/>
      <c r="K303" s="54"/>
      <c r="L303" s="38"/>
      <c r="M303" s="33"/>
      <c r="O303" s="33"/>
      <c r="P303" s="33"/>
      <c r="Q303" s="33"/>
      <c r="R303" s="33"/>
      <c r="S303" s="33"/>
      <c r="T303" s="33"/>
      <c r="U303" s="33"/>
      <c r="V303" s="33"/>
      <c r="W303" s="33"/>
      <c r="X303" s="33"/>
      <c r="Y303" s="33"/>
      <c r="Z303" s="33"/>
      <c r="AA303" s="33"/>
      <c r="AB303" s="33"/>
      <c r="AC303" s="33"/>
      <c r="AD303" s="33"/>
      <c r="AE303" s="33"/>
    </row>
  </sheetData>
  <sheetProtection algorithmName="SHA-512" hashValue="uVC18fFkdJv+JvZFYweP6vZI6XY6ZHvZDMAiHblqGMggl3oKyFv8vQsjSWR9EUdL+AYmUFeXFb8LK1TDH5Z/ig==" saltValue="Vq7PaZy7dfAdRbbXaUsZTD3oss34imFXi8LrxZiyGcPkOO+Z6tLvSC9sfMfHpUu3lXVQHMmpIgNAuCt/qMfhWw==" spinCount="100000" sheet="1" objects="1" scenarios="1" formatColumns="0" formatRows="0" autoFilter="0"/>
  <autoFilter ref="C118:K302"/>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0"/>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93</v>
      </c>
    </row>
    <row r="3" spans="1:46" s="1" customFormat="1" ht="6.9" customHeight="1">
      <c r="B3" s="107"/>
      <c r="C3" s="108"/>
      <c r="D3" s="108"/>
      <c r="E3" s="108"/>
      <c r="F3" s="108"/>
      <c r="G3" s="108"/>
      <c r="H3" s="108"/>
      <c r="I3" s="108"/>
      <c r="J3" s="108"/>
      <c r="K3" s="108"/>
      <c r="L3" s="19"/>
      <c r="AT3" s="16" t="s">
        <v>87</v>
      </c>
    </row>
    <row r="4" spans="1:46" s="1" customFormat="1" ht="24.9" customHeight="1">
      <c r="B4" s="19"/>
      <c r="D4" s="109" t="s">
        <v>94</v>
      </c>
      <c r="L4" s="19"/>
      <c r="M4" s="110" t="s">
        <v>10</v>
      </c>
      <c r="AT4" s="16" t="s">
        <v>4</v>
      </c>
    </row>
    <row r="5" spans="1:46" s="1" customFormat="1" ht="6.9" customHeight="1">
      <c r="B5" s="19"/>
      <c r="L5" s="19"/>
    </row>
    <row r="6" spans="1:46" s="1" customFormat="1" ht="12" customHeight="1">
      <c r="B6" s="19"/>
      <c r="D6" s="111" t="s">
        <v>16</v>
      </c>
      <c r="L6" s="19"/>
    </row>
    <row r="7" spans="1:46" s="1" customFormat="1" ht="16.5" customHeight="1">
      <c r="B7" s="19"/>
      <c r="E7" s="284" t="str">
        <f>'Rekapitulace stavby'!K6</f>
        <v>Oprava kolejí v žst. Ostrava hl.n - pravé</v>
      </c>
      <c r="F7" s="285"/>
      <c r="G7" s="285"/>
      <c r="H7" s="285"/>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6" t="s">
        <v>637</v>
      </c>
      <c r="F9" s="287"/>
      <c r="G9" s="287"/>
      <c r="H9" s="287"/>
      <c r="I9" s="33"/>
      <c r="J9" s="33"/>
      <c r="K9" s="33"/>
      <c r="L9" s="50"/>
      <c r="S9" s="33"/>
      <c r="T9" s="33"/>
      <c r="U9" s="33"/>
      <c r="V9" s="33"/>
      <c r="W9" s="33"/>
      <c r="X9" s="33"/>
      <c r="Y9" s="33"/>
      <c r="Z9" s="33"/>
      <c r="AA9" s="33"/>
      <c r="AB9" s="33"/>
      <c r="AC9" s="33"/>
      <c r="AD9" s="33"/>
      <c r="AE9" s="33"/>
    </row>
    <row r="10" spans="1:46" s="2" customFormat="1" ht="10.199999999999999">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1. 9. 2023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27</v>
      </c>
      <c r="F15" s="33"/>
      <c r="G15" s="33"/>
      <c r="H15" s="33"/>
      <c r="I15" s="111" t="s">
        <v>28</v>
      </c>
      <c r="J15" s="112"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28</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25</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28</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37</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1" t="s">
        <v>41</v>
      </c>
      <c r="E33" s="111" t="s">
        <v>42</v>
      </c>
      <c r="F33" s="122">
        <f>ROUND((SUM(BE117:BE139)),  2)</f>
        <v>0</v>
      </c>
      <c r="G33" s="33"/>
      <c r="H33" s="33"/>
      <c r="I33" s="123">
        <v>0.21</v>
      </c>
      <c r="J33" s="122">
        <f>ROUND(((SUM(BE117:BE139))*I33),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1" t="s">
        <v>43</v>
      </c>
      <c r="F34" s="122">
        <f>ROUND((SUM(BF117:BF139)),  2)</f>
        <v>0</v>
      </c>
      <c r="G34" s="33"/>
      <c r="H34" s="33"/>
      <c r="I34" s="123">
        <v>0.15</v>
      </c>
      <c r="J34" s="122">
        <f>ROUND(((SUM(BF117:BF139))*I34),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44</v>
      </c>
      <c r="F35" s="122">
        <f>ROUND((SUM(BG117:BG139)),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45</v>
      </c>
      <c r="F36" s="122">
        <f>ROUND((SUM(BH117:BH139)),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46</v>
      </c>
      <c r="F37" s="122">
        <f>ROUND((SUM(BI117:BI139)),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1" t="s">
        <v>50</v>
      </c>
      <c r="E50" s="132"/>
      <c r="F50" s="132"/>
      <c r="G50" s="131" t="s">
        <v>51</v>
      </c>
      <c r="H50" s="132"/>
      <c r="I50" s="132"/>
      <c r="J50" s="132"/>
      <c r="K50" s="132"/>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1" t="str">
        <f>E7</f>
        <v>Oprava kolejí v žst. Ostrava hl.n - pravé</v>
      </c>
      <c r="F85" s="292"/>
      <c r="G85" s="292"/>
      <c r="H85" s="292"/>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62" t="str">
        <f>E9</f>
        <v>VON - Oprava kolejí v žst. Ostrava hl. n - pravé</v>
      </c>
      <c r="F87" s="293"/>
      <c r="G87" s="293"/>
      <c r="H87" s="293"/>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Ostrava</v>
      </c>
      <c r="G89" s="35"/>
      <c r="H89" s="35"/>
      <c r="I89" s="28" t="s">
        <v>22</v>
      </c>
      <c r="J89" s="65" t="str">
        <f>IF(J12="","",J12)</f>
        <v>1. 9. 2023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45" t="s">
        <v>100</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101</v>
      </c>
    </row>
    <row r="97" spans="1:31" s="9" customFormat="1" ht="24.9" customHeight="1">
      <c r="B97" s="146"/>
      <c r="C97" s="147"/>
      <c r="D97" s="148" t="s">
        <v>638</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 customHeight="1">
      <c r="A104" s="33"/>
      <c r="B104" s="34"/>
      <c r="C104" s="22" t="s">
        <v>105</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91" t="str">
        <f>E7</f>
        <v>Oprava kolejí v žst. Ostrava hl.n - pravé</v>
      </c>
      <c r="F107" s="292"/>
      <c r="G107" s="292"/>
      <c r="H107" s="292"/>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62" t="str">
        <f>E9</f>
        <v>VON - Oprava kolejí v žst. Ostrava hl. n - pravé</v>
      </c>
      <c r="F109" s="293"/>
      <c r="G109" s="293"/>
      <c r="H109" s="293"/>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Ostrava</v>
      </c>
      <c r="G111" s="35"/>
      <c r="H111" s="35"/>
      <c r="I111" s="28" t="s">
        <v>22</v>
      </c>
      <c r="J111" s="65" t="str">
        <f>IF(J12="","",J12)</f>
        <v>1. 9. 2023</v>
      </c>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15"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58"/>
      <c r="B116" s="159"/>
      <c r="C116" s="160" t="s">
        <v>106</v>
      </c>
      <c r="D116" s="161" t="s">
        <v>62</v>
      </c>
      <c r="E116" s="161" t="s">
        <v>58</v>
      </c>
      <c r="F116" s="161" t="s">
        <v>59</v>
      </c>
      <c r="G116" s="161" t="s">
        <v>107</v>
      </c>
      <c r="H116" s="161" t="s">
        <v>108</v>
      </c>
      <c r="I116" s="161" t="s">
        <v>109</v>
      </c>
      <c r="J116" s="161" t="s">
        <v>99</v>
      </c>
      <c r="K116" s="162" t="s">
        <v>110</v>
      </c>
      <c r="L116" s="163"/>
      <c r="M116" s="74" t="s">
        <v>1</v>
      </c>
      <c r="N116" s="75" t="s">
        <v>41</v>
      </c>
      <c r="O116" s="75" t="s">
        <v>111</v>
      </c>
      <c r="P116" s="75" t="s">
        <v>112</v>
      </c>
      <c r="Q116" s="75" t="s">
        <v>113</v>
      </c>
      <c r="R116" s="75" t="s">
        <v>114</v>
      </c>
      <c r="S116" s="75" t="s">
        <v>115</v>
      </c>
      <c r="T116" s="76" t="s">
        <v>116</v>
      </c>
      <c r="U116" s="158"/>
      <c r="V116" s="158"/>
      <c r="W116" s="158"/>
      <c r="X116" s="158"/>
      <c r="Y116" s="158"/>
      <c r="Z116" s="158"/>
      <c r="AA116" s="158"/>
      <c r="AB116" s="158"/>
      <c r="AC116" s="158"/>
      <c r="AD116" s="158"/>
      <c r="AE116" s="158"/>
    </row>
    <row r="117" spans="1:65" s="2" customFormat="1" ht="22.8" customHeight="1">
      <c r="A117" s="33"/>
      <c r="B117" s="34"/>
      <c r="C117" s="81" t="s">
        <v>117</v>
      </c>
      <c r="D117" s="35"/>
      <c r="E117" s="35"/>
      <c r="F117" s="35"/>
      <c r="G117" s="35"/>
      <c r="H117" s="35"/>
      <c r="I117" s="35"/>
      <c r="J117" s="164">
        <f>BK117</f>
        <v>0</v>
      </c>
      <c r="K117" s="35"/>
      <c r="L117" s="38"/>
      <c r="M117" s="77"/>
      <c r="N117" s="165"/>
      <c r="O117" s="78"/>
      <c r="P117" s="166">
        <f>P118</f>
        <v>0</v>
      </c>
      <c r="Q117" s="78"/>
      <c r="R117" s="166">
        <f>R118</f>
        <v>0</v>
      </c>
      <c r="S117" s="78"/>
      <c r="T117" s="167">
        <f>T118</f>
        <v>0</v>
      </c>
      <c r="U117" s="33"/>
      <c r="V117" s="33"/>
      <c r="W117" s="33"/>
      <c r="X117" s="33"/>
      <c r="Y117" s="33"/>
      <c r="Z117" s="33"/>
      <c r="AA117" s="33"/>
      <c r="AB117" s="33"/>
      <c r="AC117" s="33"/>
      <c r="AD117" s="33"/>
      <c r="AE117" s="33"/>
      <c r="AT117" s="16" t="s">
        <v>76</v>
      </c>
      <c r="AU117" s="16" t="s">
        <v>101</v>
      </c>
      <c r="BK117" s="168">
        <f>BK118</f>
        <v>0</v>
      </c>
    </row>
    <row r="118" spans="1:65" s="12" customFormat="1" ht="25.95" customHeight="1">
      <c r="B118" s="169"/>
      <c r="C118" s="170"/>
      <c r="D118" s="171" t="s">
        <v>76</v>
      </c>
      <c r="E118" s="172" t="s">
        <v>639</v>
      </c>
      <c r="F118" s="172" t="s">
        <v>640</v>
      </c>
      <c r="G118" s="170"/>
      <c r="H118" s="170"/>
      <c r="I118" s="173"/>
      <c r="J118" s="174">
        <f>BK118</f>
        <v>0</v>
      </c>
      <c r="K118" s="170"/>
      <c r="L118" s="175"/>
      <c r="M118" s="176"/>
      <c r="N118" s="177"/>
      <c r="O118" s="177"/>
      <c r="P118" s="178">
        <f>SUM(P119:P139)</f>
        <v>0</v>
      </c>
      <c r="Q118" s="177"/>
      <c r="R118" s="178">
        <f>SUM(R119:R139)</f>
        <v>0</v>
      </c>
      <c r="S118" s="177"/>
      <c r="T118" s="179">
        <f>SUM(T119:T139)</f>
        <v>0</v>
      </c>
      <c r="AR118" s="180" t="s">
        <v>121</v>
      </c>
      <c r="AT118" s="181" t="s">
        <v>76</v>
      </c>
      <c r="AU118" s="181" t="s">
        <v>77</v>
      </c>
      <c r="AY118" s="180" t="s">
        <v>120</v>
      </c>
      <c r="BK118" s="182">
        <f>SUM(BK119:BK139)</f>
        <v>0</v>
      </c>
    </row>
    <row r="119" spans="1:65" s="2" customFormat="1" ht="16.5" customHeight="1">
      <c r="A119" s="33"/>
      <c r="B119" s="34"/>
      <c r="C119" s="185" t="s">
        <v>85</v>
      </c>
      <c r="D119" s="185" t="s">
        <v>123</v>
      </c>
      <c r="E119" s="186" t="s">
        <v>641</v>
      </c>
      <c r="F119" s="187" t="s">
        <v>642</v>
      </c>
      <c r="G119" s="188" t="s">
        <v>643</v>
      </c>
      <c r="H119" s="189">
        <v>8</v>
      </c>
      <c r="I119" s="190"/>
      <c r="J119" s="191">
        <f>ROUND(I119*H119,2)</f>
        <v>0</v>
      </c>
      <c r="K119" s="187" t="s">
        <v>127</v>
      </c>
      <c r="L119" s="38"/>
      <c r="M119" s="192" t="s">
        <v>1</v>
      </c>
      <c r="N119" s="193" t="s">
        <v>42</v>
      </c>
      <c r="O119" s="70"/>
      <c r="P119" s="194">
        <f>O119*H119</f>
        <v>0</v>
      </c>
      <c r="Q119" s="194">
        <v>0</v>
      </c>
      <c r="R119" s="194">
        <f>Q119*H119</f>
        <v>0</v>
      </c>
      <c r="S119" s="194">
        <v>0</v>
      </c>
      <c r="T119" s="195">
        <f>S119*H119</f>
        <v>0</v>
      </c>
      <c r="U119" s="33"/>
      <c r="V119" s="33"/>
      <c r="W119" s="33"/>
      <c r="X119" s="33"/>
      <c r="Y119" s="33"/>
      <c r="Z119" s="33"/>
      <c r="AA119" s="33"/>
      <c r="AB119" s="33"/>
      <c r="AC119" s="33"/>
      <c r="AD119" s="33"/>
      <c r="AE119" s="33"/>
      <c r="AR119" s="196" t="s">
        <v>644</v>
      </c>
      <c r="AT119" s="196" t="s">
        <v>123</v>
      </c>
      <c r="AU119" s="196" t="s">
        <v>85</v>
      </c>
      <c r="AY119" s="16" t="s">
        <v>120</v>
      </c>
      <c r="BE119" s="197">
        <f>IF(N119="základní",J119,0)</f>
        <v>0</v>
      </c>
      <c r="BF119" s="197">
        <f>IF(N119="snížená",J119,0)</f>
        <v>0</v>
      </c>
      <c r="BG119" s="197">
        <f>IF(N119="zákl. přenesená",J119,0)</f>
        <v>0</v>
      </c>
      <c r="BH119" s="197">
        <f>IF(N119="sníž. přenesená",J119,0)</f>
        <v>0</v>
      </c>
      <c r="BI119" s="197">
        <f>IF(N119="nulová",J119,0)</f>
        <v>0</v>
      </c>
      <c r="BJ119" s="16" t="s">
        <v>85</v>
      </c>
      <c r="BK119" s="197">
        <f>ROUND(I119*H119,2)</f>
        <v>0</v>
      </c>
      <c r="BL119" s="16" t="s">
        <v>644</v>
      </c>
      <c r="BM119" s="196" t="s">
        <v>645</v>
      </c>
    </row>
    <row r="120" spans="1:65" s="2" customFormat="1" ht="28.8">
      <c r="A120" s="33"/>
      <c r="B120" s="34"/>
      <c r="C120" s="35"/>
      <c r="D120" s="198" t="s">
        <v>130</v>
      </c>
      <c r="E120" s="35"/>
      <c r="F120" s="199" t="s">
        <v>646</v>
      </c>
      <c r="G120" s="35"/>
      <c r="H120" s="35"/>
      <c r="I120" s="200"/>
      <c r="J120" s="35"/>
      <c r="K120" s="35"/>
      <c r="L120" s="38"/>
      <c r="M120" s="201"/>
      <c r="N120" s="202"/>
      <c r="O120" s="70"/>
      <c r="P120" s="70"/>
      <c r="Q120" s="70"/>
      <c r="R120" s="70"/>
      <c r="S120" s="70"/>
      <c r="T120" s="71"/>
      <c r="U120" s="33"/>
      <c r="V120" s="33"/>
      <c r="W120" s="33"/>
      <c r="X120" s="33"/>
      <c r="Y120" s="33"/>
      <c r="Z120" s="33"/>
      <c r="AA120" s="33"/>
      <c r="AB120" s="33"/>
      <c r="AC120" s="33"/>
      <c r="AD120" s="33"/>
      <c r="AE120" s="33"/>
      <c r="AT120" s="16" t="s">
        <v>130</v>
      </c>
      <c r="AU120" s="16" t="s">
        <v>85</v>
      </c>
    </row>
    <row r="121" spans="1:65" s="2" customFormat="1" ht="37.799999999999997" customHeight="1">
      <c r="A121" s="33"/>
      <c r="B121" s="34"/>
      <c r="C121" s="185" t="s">
        <v>87</v>
      </c>
      <c r="D121" s="185" t="s">
        <v>123</v>
      </c>
      <c r="E121" s="186" t="s">
        <v>647</v>
      </c>
      <c r="F121" s="187" t="s">
        <v>648</v>
      </c>
      <c r="G121" s="188" t="s">
        <v>649</v>
      </c>
      <c r="H121" s="189">
        <v>1</v>
      </c>
      <c r="I121" s="190"/>
      <c r="J121" s="191">
        <f>ROUND(I121*H121,2)</f>
        <v>0</v>
      </c>
      <c r="K121" s="187" t="s">
        <v>127</v>
      </c>
      <c r="L121" s="38"/>
      <c r="M121" s="192" t="s">
        <v>1</v>
      </c>
      <c r="N121" s="193" t="s">
        <v>42</v>
      </c>
      <c r="O121" s="70"/>
      <c r="P121" s="194">
        <f>O121*H121</f>
        <v>0</v>
      </c>
      <c r="Q121" s="194">
        <v>0</v>
      </c>
      <c r="R121" s="194">
        <f>Q121*H121</f>
        <v>0</v>
      </c>
      <c r="S121" s="194">
        <v>0</v>
      </c>
      <c r="T121" s="195">
        <f>S121*H121</f>
        <v>0</v>
      </c>
      <c r="U121" s="33"/>
      <c r="V121" s="33"/>
      <c r="W121" s="33"/>
      <c r="X121" s="33"/>
      <c r="Y121" s="33"/>
      <c r="Z121" s="33"/>
      <c r="AA121" s="33"/>
      <c r="AB121" s="33"/>
      <c r="AC121" s="33"/>
      <c r="AD121" s="33"/>
      <c r="AE121" s="33"/>
      <c r="AR121" s="196" t="s">
        <v>644</v>
      </c>
      <c r="AT121" s="196" t="s">
        <v>123</v>
      </c>
      <c r="AU121" s="196" t="s">
        <v>85</v>
      </c>
      <c r="AY121" s="16" t="s">
        <v>120</v>
      </c>
      <c r="BE121" s="197">
        <f>IF(N121="základní",J121,0)</f>
        <v>0</v>
      </c>
      <c r="BF121" s="197">
        <f>IF(N121="snížená",J121,0)</f>
        <v>0</v>
      </c>
      <c r="BG121" s="197">
        <f>IF(N121="zákl. přenesená",J121,0)</f>
        <v>0</v>
      </c>
      <c r="BH121" s="197">
        <f>IF(N121="sníž. přenesená",J121,0)</f>
        <v>0</v>
      </c>
      <c r="BI121" s="197">
        <f>IF(N121="nulová",J121,0)</f>
        <v>0</v>
      </c>
      <c r="BJ121" s="16" t="s">
        <v>85</v>
      </c>
      <c r="BK121" s="197">
        <f>ROUND(I121*H121,2)</f>
        <v>0</v>
      </c>
      <c r="BL121" s="16" t="s">
        <v>644</v>
      </c>
      <c r="BM121" s="196" t="s">
        <v>650</v>
      </c>
    </row>
    <row r="122" spans="1:65" s="2" customFormat="1" ht="28.8">
      <c r="A122" s="33"/>
      <c r="B122" s="34"/>
      <c r="C122" s="35"/>
      <c r="D122" s="198" t="s">
        <v>130</v>
      </c>
      <c r="E122" s="35"/>
      <c r="F122" s="199" t="s">
        <v>648</v>
      </c>
      <c r="G122" s="35"/>
      <c r="H122" s="35"/>
      <c r="I122" s="200"/>
      <c r="J122" s="35"/>
      <c r="K122" s="35"/>
      <c r="L122" s="38"/>
      <c r="M122" s="201"/>
      <c r="N122" s="202"/>
      <c r="O122" s="70"/>
      <c r="P122" s="70"/>
      <c r="Q122" s="70"/>
      <c r="R122" s="70"/>
      <c r="S122" s="70"/>
      <c r="T122" s="71"/>
      <c r="U122" s="33"/>
      <c r="V122" s="33"/>
      <c r="W122" s="33"/>
      <c r="X122" s="33"/>
      <c r="Y122" s="33"/>
      <c r="Z122" s="33"/>
      <c r="AA122" s="33"/>
      <c r="AB122" s="33"/>
      <c r="AC122" s="33"/>
      <c r="AD122" s="33"/>
      <c r="AE122" s="33"/>
      <c r="AT122" s="16" t="s">
        <v>130</v>
      </c>
      <c r="AU122" s="16" t="s">
        <v>85</v>
      </c>
    </row>
    <row r="123" spans="1:65" s="2" customFormat="1" ht="16.5" customHeight="1">
      <c r="A123" s="33"/>
      <c r="B123" s="34"/>
      <c r="C123" s="185" t="s">
        <v>139</v>
      </c>
      <c r="D123" s="185" t="s">
        <v>123</v>
      </c>
      <c r="E123" s="186" t="s">
        <v>651</v>
      </c>
      <c r="F123" s="187" t="s">
        <v>652</v>
      </c>
      <c r="G123" s="188" t="s">
        <v>229</v>
      </c>
      <c r="H123" s="189">
        <v>0.59299999999999997</v>
      </c>
      <c r="I123" s="190"/>
      <c r="J123" s="191">
        <f>ROUND(I123*H123,2)</f>
        <v>0</v>
      </c>
      <c r="K123" s="187" t="s">
        <v>127</v>
      </c>
      <c r="L123" s="38"/>
      <c r="M123" s="192" t="s">
        <v>1</v>
      </c>
      <c r="N123" s="193" t="s">
        <v>42</v>
      </c>
      <c r="O123" s="70"/>
      <c r="P123" s="194">
        <f>O123*H123</f>
        <v>0</v>
      </c>
      <c r="Q123" s="194">
        <v>0</v>
      </c>
      <c r="R123" s="194">
        <f>Q123*H123</f>
        <v>0</v>
      </c>
      <c r="S123" s="194">
        <v>0</v>
      </c>
      <c r="T123" s="195">
        <f>S123*H123</f>
        <v>0</v>
      </c>
      <c r="U123" s="33"/>
      <c r="V123" s="33"/>
      <c r="W123" s="33"/>
      <c r="X123" s="33"/>
      <c r="Y123" s="33"/>
      <c r="Z123" s="33"/>
      <c r="AA123" s="33"/>
      <c r="AB123" s="33"/>
      <c r="AC123" s="33"/>
      <c r="AD123" s="33"/>
      <c r="AE123" s="33"/>
      <c r="AR123" s="196" t="s">
        <v>644</v>
      </c>
      <c r="AT123" s="196" t="s">
        <v>123</v>
      </c>
      <c r="AU123" s="196" t="s">
        <v>85</v>
      </c>
      <c r="AY123" s="16" t="s">
        <v>120</v>
      </c>
      <c r="BE123" s="197">
        <f>IF(N123="základní",J123,0)</f>
        <v>0</v>
      </c>
      <c r="BF123" s="197">
        <f>IF(N123="snížená",J123,0)</f>
        <v>0</v>
      </c>
      <c r="BG123" s="197">
        <f>IF(N123="zákl. přenesená",J123,0)</f>
        <v>0</v>
      </c>
      <c r="BH123" s="197">
        <f>IF(N123="sníž. přenesená",J123,0)</f>
        <v>0</v>
      </c>
      <c r="BI123" s="197">
        <f>IF(N123="nulová",J123,0)</f>
        <v>0</v>
      </c>
      <c r="BJ123" s="16" t="s">
        <v>85</v>
      </c>
      <c r="BK123" s="197">
        <f>ROUND(I123*H123,2)</f>
        <v>0</v>
      </c>
      <c r="BL123" s="16" t="s">
        <v>644</v>
      </c>
      <c r="BM123" s="196" t="s">
        <v>653</v>
      </c>
    </row>
    <row r="124" spans="1:65" s="2" customFormat="1" ht="10.199999999999999">
      <c r="A124" s="33"/>
      <c r="B124" s="34"/>
      <c r="C124" s="35"/>
      <c r="D124" s="198" t="s">
        <v>130</v>
      </c>
      <c r="E124" s="35"/>
      <c r="F124" s="199" t="s">
        <v>652</v>
      </c>
      <c r="G124" s="35"/>
      <c r="H124" s="35"/>
      <c r="I124" s="200"/>
      <c r="J124" s="35"/>
      <c r="K124" s="35"/>
      <c r="L124" s="38"/>
      <c r="M124" s="201"/>
      <c r="N124" s="202"/>
      <c r="O124" s="70"/>
      <c r="P124" s="70"/>
      <c r="Q124" s="70"/>
      <c r="R124" s="70"/>
      <c r="S124" s="70"/>
      <c r="T124" s="71"/>
      <c r="U124" s="33"/>
      <c r="V124" s="33"/>
      <c r="W124" s="33"/>
      <c r="X124" s="33"/>
      <c r="Y124" s="33"/>
      <c r="Z124" s="33"/>
      <c r="AA124" s="33"/>
      <c r="AB124" s="33"/>
      <c r="AC124" s="33"/>
      <c r="AD124" s="33"/>
      <c r="AE124" s="33"/>
      <c r="AT124" s="16" t="s">
        <v>130</v>
      </c>
      <c r="AU124" s="16" t="s">
        <v>85</v>
      </c>
    </row>
    <row r="125" spans="1:65" s="13" customFormat="1" ht="10.199999999999999">
      <c r="B125" s="203"/>
      <c r="C125" s="204"/>
      <c r="D125" s="198" t="s">
        <v>132</v>
      </c>
      <c r="E125" s="205" t="s">
        <v>1</v>
      </c>
      <c r="F125" s="206" t="s">
        <v>654</v>
      </c>
      <c r="G125" s="204"/>
      <c r="H125" s="207">
        <v>0.59299999999999997</v>
      </c>
      <c r="I125" s="208"/>
      <c r="J125" s="204"/>
      <c r="K125" s="204"/>
      <c r="L125" s="209"/>
      <c r="M125" s="210"/>
      <c r="N125" s="211"/>
      <c r="O125" s="211"/>
      <c r="P125" s="211"/>
      <c r="Q125" s="211"/>
      <c r="R125" s="211"/>
      <c r="S125" s="211"/>
      <c r="T125" s="212"/>
      <c r="AT125" s="213" t="s">
        <v>132</v>
      </c>
      <c r="AU125" s="213" t="s">
        <v>85</v>
      </c>
      <c r="AV125" s="13" t="s">
        <v>87</v>
      </c>
      <c r="AW125" s="13" t="s">
        <v>34</v>
      </c>
      <c r="AX125" s="13" t="s">
        <v>85</v>
      </c>
      <c r="AY125" s="213" t="s">
        <v>120</v>
      </c>
    </row>
    <row r="126" spans="1:65" s="2" customFormat="1" ht="16.5" customHeight="1">
      <c r="A126" s="33"/>
      <c r="B126" s="34"/>
      <c r="C126" s="185" t="s">
        <v>128</v>
      </c>
      <c r="D126" s="185" t="s">
        <v>123</v>
      </c>
      <c r="E126" s="186" t="s">
        <v>655</v>
      </c>
      <c r="F126" s="187" t="s">
        <v>656</v>
      </c>
      <c r="G126" s="188" t="s">
        <v>229</v>
      </c>
      <c r="H126" s="189">
        <v>0.59299999999999997</v>
      </c>
      <c r="I126" s="190"/>
      <c r="J126" s="191">
        <f>ROUND(I126*H126,2)</f>
        <v>0</v>
      </c>
      <c r="K126" s="187" t="s">
        <v>127</v>
      </c>
      <c r="L126" s="38"/>
      <c r="M126" s="192" t="s">
        <v>1</v>
      </c>
      <c r="N126" s="193" t="s">
        <v>42</v>
      </c>
      <c r="O126" s="70"/>
      <c r="P126" s="194">
        <f>O126*H126</f>
        <v>0</v>
      </c>
      <c r="Q126" s="194">
        <v>0</v>
      </c>
      <c r="R126" s="194">
        <f>Q126*H126</f>
        <v>0</v>
      </c>
      <c r="S126" s="194">
        <v>0</v>
      </c>
      <c r="T126" s="195">
        <f>S126*H126</f>
        <v>0</v>
      </c>
      <c r="U126" s="33"/>
      <c r="V126" s="33"/>
      <c r="W126" s="33"/>
      <c r="X126" s="33"/>
      <c r="Y126" s="33"/>
      <c r="Z126" s="33"/>
      <c r="AA126" s="33"/>
      <c r="AB126" s="33"/>
      <c r="AC126" s="33"/>
      <c r="AD126" s="33"/>
      <c r="AE126" s="33"/>
      <c r="AR126" s="196" t="s">
        <v>644</v>
      </c>
      <c r="AT126" s="196" t="s">
        <v>123</v>
      </c>
      <c r="AU126" s="196" t="s">
        <v>85</v>
      </c>
      <c r="AY126" s="16" t="s">
        <v>120</v>
      </c>
      <c r="BE126" s="197">
        <f>IF(N126="základní",J126,0)</f>
        <v>0</v>
      </c>
      <c r="BF126" s="197">
        <f>IF(N126="snížená",J126,0)</f>
        <v>0</v>
      </c>
      <c r="BG126" s="197">
        <f>IF(N126="zákl. přenesená",J126,0)</f>
        <v>0</v>
      </c>
      <c r="BH126" s="197">
        <f>IF(N126="sníž. přenesená",J126,0)</f>
        <v>0</v>
      </c>
      <c r="BI126" s="197">
        <f>IF(N126="nulová",J126,0)</f>
        <v>0</v>
      </c>
      <c r="BJ126" s="16" t="s">
        <v>85</v>
      </c>
      <c r="BK126" s="197">
        <f>ROUND(I126*H126,2)</f>
        <v>0</v>
      </c>
      <c r="BL126" s="16" t="s">
        <v>644</v>
      </c>
      <c r="BM126" s="196" t="s">
        <v>657</v>
      </c>
    </row>
    <row r="127" spans="1:65" s="2" customFormat="1" ht="10.199999999999999">
      <c r="A127" s="33"/>
      <c r="B127" s="34"/>
      <c r="C127" s="35"/>
      <c r="D127" s="198" t="s">
        <v>130</v>
      </c>
      <c r="E127" s="35"/>
      <c r="F127" s="199" t="s">
        <v>656</v>
      </c>
      <c r="G127" s="35"/>
      <c r="H127" s="35"/>
      <c r="I127" s="200"/>
      <c r="J127" s="35"/>
      <c r="K127" s="35"/>
      <c r="L127" s="38"/>
      <c r="M127" s="201"/>
      <c r="N127" s="202"/>
      <c r="O127" s="70"/>
      <c r="P127" s="70"/>
      <c r="Q127" s="70"/>
      <c r="R127" s="70"/>
      <c r="S127" s="70"/>
      <c r="T127" s="71"/>
      <c r="U127" s="33"/>
      <c r="V127" s="33"/>
      <c r="W127" s="33"/>
      <c r="X127" s="33"/>
      <c r="Y127" s="33"/>
      <c r="Z127" s="33"/>
      <c r="AA127" s="33"/>
      <c r="AB127" s="33"/>
      <c r="AC127" s="33"/>
      <c r="AD127" s="33"/>
      <c r="AE127" s="33"/>
      <c r="AT127" s="16" t="s">
        <v>130</v>
      </c>
      <c r="AU127" s="16" t="s">
        <v>85</v>
      </c>
    </row>
    <row r="128" spans="1:65" s="13" customFormat="1" ht="10.199999999999999">
      <c r="B128" s="203"/>
      <c r="C128" s="204"/>
      <c r="D128" s="198" t="s">
        <v>132</v>
      </c>
      <c r="E128" s="205" t="s">
        <v>1</v>
      </c>
      <c r="F128" s="206" t="s">
        <v>654</v>
      </c>
      <c r="G128" s="204"/>
      <c r="H128" s="207">
        <v>0.59299999999999997</v>
      </c>
      <c r="I128" s="208"/>
      <c r="J128" s="204"/>
      <c r="K128" s="204"/>
      <c r="L128" s="209"/>
      <c r="M128" s="210"/>
      <c r="N128" s="211"/>
      <c r="O128" s="211"/>
      <c r="P128" s="211"/>
      <c r="Q128" s="211"/>
      <c r="R128" s="211"/>
      <c r="S128" s="211"/>
      <c r="T128" s="212"/>
      <c r="AT128" s="213" t="s">
        <v>132</v>
      </c>
      <c r="AU128" s="213" t="s">
        <v>85</v>
      </c>
      <c r="AV128" s="13" t="s">
        <v>87</v>
      </c>
      <c r="AW128" s="13" t="s">
        <v>34</v>
      </c>
      <c r="AX128" s="13" t="s">
        <v>85</v>
      </c>
      <c r="AY128" s="213" t="s">
        <v>120</v>
      </c>
    </row>
    <row r="129" spans="1:65" s="2" customFormat="1" ht="16.5" customHeight="1">
      <c r="A129" s="33"/>
      <c r="B129" s="34"/>
      <c r="C129" s="185" t="s">
        <v>121</v>
      </c>
      <c r="D129" s="185" t="s">
        <v>123</v>
      </c>
      <c r="E129" s="186" t="s">
        <v>658</v>
      </c>
      <c r="F129" s="187" t="s">
        <v>659</v>
      </c>
      <c r="G129" s="188" t="s">
        <v>229</v>
      </c>
      <c r="H129" s="189">
        <v>0.59299999999999997</v>
      </c>
      <c r="I129" s="190"/>
      <c r="J129" s="191">
        <f>ROUND(I129*H129,2)</f>
        <v>0</v>
      </c>
      <c r="K129" s="187" t="s">
        <v>127</v>
      </c>
      <c r="L129" s="38"/>
      <c r="M129" s="192" t="s">
        <v>1</v>
      </c>
      <c r="N129" s="193" t="s">
        <v>42</v>
      </c>
      <c r="O129" s="70"/>
      <c r="P129" s="194">
        <f>O129*H129</f>
        <v>0</v>
      </c>
      <c r="Q129" s="194">
        <v>0</v>
      </c>
      <c r="R129" s="194">
        <f>Q129*H129</f>
        <v>0</v>
      </c>
      <c r="S129" s="194">
        <v>0</v>
      </c>
      <c r="T129" s="195">
        <f>S129*H129</f>
        <v>0</v>
      </c>
      <c r="U129" s="33"/>
      <c r="V129" s="33"/>
      <c r="W129" s="33"/>
      <c r="X129" s="33"/>
      <c r="Y129" s="33"/>
      <c r="Z129" s="33"/>
      <c r="AA129" s="33"/>
      <c r="AB129" s="33"/>
      <c r="AC129" s="33"/>
      <c r="AD129" s="33"/>
      <c r="AE129" s="33"/>
      <c r="AR129" s="196" t="s">
        <v>644</v>
      </c>
      <c r="AT129" s="196" t="s">
        <v>123</v>
      </c>
      <c r="AU129" s="196" t="s">
        <v>85</v>
      </c>
      <c r="AY129" s="16" t="s">
        <v>120</v>
      </c>
      <c r="BE129" s="197">
        <f>IF(N129="základní",J129,0)</f>
        <v>0</v>
      </c>
      <c r="BF129" s="197">
        <f>IF(N129="snížená",J129,0)</f>
        <v>0</v>
      </c>
      <c r="BG129" s="197">
        <f>IF(N129="zákl. přenesená",J129,0)</f>
        <v>0</v>
      </c>
      <c r="BH129" s="197">
        <f>IF(N129="sníž. přenesená",J129,0)</f>
        <v>0</v>
      </c>
      <c r="BI129" s="197">
        <f>IF(N129="nulová",J129,0)</f>
        <v>0</v>
      </c>
      <c r="BJ129" s="16" t="s">
        <v>85</v>
      </c>
      <c r="BK129" s="197">
        <f>ROUND(I129*H129,2)</f>
        <v>0</v>
      </c>
      <c r="BL129" s="16" t="s">
        <v>644</v>
      </c>
      <c r="BM129" s="196" t="s">
        <v>660</v>
      </c>
    </row>
    <row r="130" spans="1:65" s="2" customFormat="1" ht="10.199999999999999">
      <c r="A130" s="33"/>
      <c r="B130" s="34"/>
      <c r="C130" s="35"/>
      <c r="D130" s="198" t="s">
        <v>130</v>
      </c>
      <c r="E130" s="35"/>
      <c r="F130" s="199" t="s">
        <v>659</v>
      </c>
      <c r="G130" s="35"/>
      <c r="H130" s="35"/>
      <c r="I130" s="200"/>
      <c r="J130" s="35"/>
      <c r="K130" s="35"/>
      <c r="L130" s="38"/>
      <c r="M130" s="201"/>
      <c r="N130" s="202"/>
      <c r="O130" s="70"/>
      <c r="P130" s="70"/>
      <c r="Q130" s="70"/>
      <c r="R130" s="70"/>
      <c r="S130" s="70"/>
      <c r="T130" s="71"/>
      <c r="U130" s="33"/>
      <c r="V130" s="33"/>
      <c r="W130" s="33"/>
      <c r="X130" s="33"/>
      <c r="Y130" s="33"/>
      <c r="Z130" s="33"/>
      <c r="AA130" s="33"/>
      <c r="AB130" s="33"/>
      <c r="AC130" s="33"/>
      <c r="AD130" s="33"/>
      <c r="AE130" s="33"/>
      <c r="AT130" s="16" t="s">
        <v>130</v>
      </c>
      <c r="AU130" s="16" t="s">
        <v>85</v>
      </c>
    </row>
    <row r="131" spans="1:65" s="13" customFormat="1" ht="10.199999999999999">
      <c r="B131" s="203"/>
      <c r="C131" s="204"/>
      <c r="D131" s="198" t="s">
        <v>132</v>
      </c>
      <c r="E131" s="205" t="s">
        <v>1</v>
      </c>
      <c r="F131" s="206" t="s">
        <v>654</v>
      </c>
      <c r="G131" s="204"/>
      <c r="H131" s="207">
        <v>0.59299999999999997</v>
      </c>
      <c r="I131" s="208"/>
      <c r="J131" s="204"/>
      <c r="K131" s="204"/>
      <c r="L131" s="209"/>
      <c r="M131" s="210"/>
      <c r="N131" s="211"/>
      <c r="O131" s="211"/>
      <c r="P131" s="211"/>
      <c r="Q131" s="211"/>
      <c r="R131" s="211"/>
      <c r="S131" s="211"/>
      <c r="T131" s="212"/>
      <c r="AT131" s="213" t="s">
        <v>132</v>
      </c>
      <c r="AU131" s="213" t="s">
        <v>85</v>
      </c>
      <c r="AV131" s="13" t="s">
        <v>87</v>
      </c>
      <c r="AW131" s="13" t="s">
        <v>34</v>
      </c>
      <c r="AX131" s="13" t="s">
        <v>85</v>
      </c>
      <c r="AY131" s="213" t="s">
        <v>120</v>
      </c>
    </row>
    <row r="132" spans="1:65" s="2" customFormat="1" ht="21.75" customHeight="1">
      <c r="A132" s="33"/>
      <c r="B132" s="34"/>
      <c r="C132" s="185" t="s">
        <v>156</v>
      </c>
      <c r="D132" s="185" t="s">
        <v>123</v>
      </c>
      <c r="E132" s="186" t="s">
        <v>661</v>
      </c>
      <c r="F132" s="187" t="s">
        <v>662</v>
      </c>
      <c r="G132" s="188" t="s">
        <v>229</v>
      </c>
      <c r="H132" s="189">
        <v>1.4950000000000001</v>
      </c>
      <c r="I132" s="190"/>
      <c r="J132" s="191">
        <f>ROUND(I132*H132,2)</f>
        <v>0</v>
      </c>
      <c r="K132" s="187" t="s">
        <v>127</v>
      </c>
      <c r="L132" s="38"/>
      <c r="M132" s="192" t="s">
        <v>1</v>
      </c>
      <c r="N132" s="193" t="s">
        <v>42</v>
      </c>
      <c r="O132" s="70"/>
      <c r="P132" s="194">
        <f>O132*H132</f>
        <v>0</v>
      </c>
      <c r="Q132" s="194">
        <v>0</v>
      </c>
      <c r="R132" s="194">
        <f>Q132*H132</f>
        <v>0</v>
      </c>
      <c r="S132" s="194">
        <v>0</v>
      </c>
      <c r="T132" s="195">
        <f>S132*H132</f>
        <v>0</v>
      </c>
      <c r="U132" s="33"/>
      <c r="V132" s="33"/>
      <c r="W132" s="33"/>
      <c r="X132" s="33"/>
      <c r="Y132" s="33"/>
      <c r="Z132" s="33"/>
      <c r="AA132" s="33"/>
      <c r="AB132" s="33"/>
      <c r="AC132" s="33"/>
      <c r="AD132" s="33"/>
      <c r="AE132" s="33"/>
      <c r="AR132" s="196" t="s">
        <v>644</v>
      </c>
      <c r="AT132" s="196" t="s">
        <v>123</v>
      </c>
      <c r="AU132" s="196" t="s">
        <v>85</v>
      </c>
      <c r="AY132" s="16" t="s">
        <v>120</v>
      </c>
      <c r="BE132" s="197">
        <f>IF(N132="základní",J132,0)</f>
        <v>0</v>
      </c>
      <c r="BF132" s="197">
        <f>IF(N132="snížená",J132,0)</f>
        <v>0</v>
      </c>
      <c r="BG132" s="197">
        <f>IF(N132="zákl. přenesená",J132,0)</f>
        <v>0</v>
      </c>
      <c r="BH132" s="197">
        <f>IF(N132="sníž. přenesená",J132,0)</f>
        <v>0</v>
      </c>
      <c r="BI132" s="197">
        <f>IF(N132="nulová",J132,0)</f>
        <v>0</v>
      </c>
      <c r="BJ132" s="16" t="s">
        <v>85</v>
      </c>
      <c r="BK132" s="197">
        <f>ROUND(I132*H132,2)</f>
        <v>0</v>
      </c>
      <c r="BL132" s="16" t="s">
        <v>644</v>
      </c>
      <c r="BM132" s="196" t="s">
        <v>663</v>
      </c>
    </row>
    <row r="133" spans="1:65" s="2" customFormat="1" ht="38.4">
      <c r="A133" s="33"/>
      <c r="B133" s="34"/>
      <c r="C133" s="35"/>
      <c r="D133" s="198" t="s">
        <v>130</v>
      </c>
      <c r="E133" s="35"/>
      <c r="F133" s="199" t="s">
        <v>664</v>
      </c>
      <c r="G133" s="35"/>
      <c r="H133" s="35"/>
      <c r="I133" s="200"/>
      <c r="J133" s="35"/>
      <c r="K133" s="35"/>
      <c r="L133" s="38"/>
      <c r="M133" s="201"/>
      <c r="N133" s="202"/>
      <c r="O133" s="70"/>
      <c r="P133" s="70"/>
      <c r="Q133" s="70"/>
      <c r="R133" s="70"/>
      <c r="S133" s="70"/>
      <c r="T133" s="71"/>
      <c r="U133" s="33"/>
      <c r="V133" s="33"/>
      <c r="W133" s="33"/>
      <c r="X133" s="33"/>
      <c r="Y133" s="33"/>
      <c r="Z133" s="33"/>
      <c r="AA133" s="33"/>
      <c r="AB133" s="33"/>
      <c r="AC133" s="33"/>
      <c r="AD133" s="33"/>
      <c r="AE133" s="33"/>
      <c r="AT133" s="16" t="s">
        <v>130</v>
      </c>
      <c r="AU133" s="16" t="s">
        <v>85</v>
      </c>
    </row>
    <row r="134" spans="1:65" s="13" customFormat="1" ht="10.199999999999999">
      <c r="B134" s="203"/>
      <c r="C134" s="204"/>
      <c r="D134" s="198" t="s">
        <v>132</v>
      </c>
      <c r="E134" s="205" t="s">
        <v>1</v>
      </c>
      <c r="F134" s="206" t="s">
        <v>665</v>
      </c>
      <c r="G134" s="204"/>
      <c r="H134" s="207">
        <v>1.4950000000000001</v>
      </c>
      <c r="I134" s="208"/>
      <c r="J134" s="204"/>
      <c r="K134" s="204"/>
      <c r="L134" s="209"/>
      <c r="M134" s="210"/>
      <c r="N134" s="211"/>
      <c r="O134" s="211"/>
      <c r="P134" s="211"/>
      <c r="Q134" s="211"/>
      <c r="R134" s="211"/>
      <c r="S134" s="211"/>
      <c r="T134" s="212"/>
      <c r="AT134" s="213" t="s">
        <v>132</v>
      </c>
      <c r="AU134" s="213" t="s">
        <v>85</v>
      </c>
      <c r="AV134" s="13" t="s">
        <v>87</v>
      </c>
      <c r="AW134" s="13" t="s">
        <v>34</v>
      </c>
      <c r="AX134" s="13" t="s">
        <v>85</v>
      </c>
      <c r="AY134" s="213" t="s">
        <v>120</v>
      </c>
    </row>
    <row r="135" spans="1:65" s="2" customFormat="1" ht="16.5" customHeight="1">
      <c r="A135" s="33"/>
      <c r="B135" s="34"/>
      <c r="C135" s="185" t="s">
        <v>163</v>
      </c>
      <c r="D135" s="185" t="s">
        <v>123</v>
      </c>
      <c r="E135" s="186" t="s">
        <v>666</v>
      </c>
      <c r="F135" s="187" t="s">
        <v>667</v>
      </c>
      <c r="G135" s="188" t="s">
        <v>142</v>
      </c>
      <c r="H135" s="189">
        <v>1023</v>
      </c>
      <c r="I135" s="190"/>
      <c r="J135" s="191">
        <f>ROUND(I135*H135,2)</f>
        <v>0</v>
      </c>
      <c r="K135" s="187" t="s">
        <v>127</v>
      </c>
      <c r="L135" s="38"/>
      <c r="M135" s="192" t="s">
        <v>1</v>
      </c>
      <c r="N135" s="193" t="s">
        <v>42</v>
      </c>
      <c r="O135" s="70"/>
      <c r="P135" s="194">
        <f>O135*H135</f>
        <v>0</v>
      </c>
      <c r="Q135" s="194">
        <v>0</v>
      </c>
      <c r="R135" s="194">
        <f>Q135*H135</f>
        <v>0</v>
      </c>
      <c r="S135" s="194">
        <v>0</v>
      </c>
      <c r="T135" s="195">
        <f>S135*H135</f>
        <v>0</v>
      </c>
      <c r="U135" s="33"/>
      <c r="V135" s="33"/>
      <c r="W135" s="33"/>
      <c r="X135" s="33"/>
      <c r="Y135" s="33"/>
      <c r="Z135" s="33"/>
      <c r="AA135" s="33"/>
      <c r="AB135" s="33"/>
      <c r="AC135" s="33"/>
      <c r="AD135" s="33"/>
      <c r="AE135" s="33"/>
      <c r="AR135" s="196" t="s">
        <v>644</v>
      </c>
      <c r="AT135" s="196" t="s">
        <v>123</v>
      </c>
      <c r="AU135" s="196" t="s">
        <v>85</v>
      </c>
      <c r="AY135" s="16" t="s">
        <v>120</v>
      </c>
      <c r="BE135" s="197">
        <f>IF(N135="základní",J135,0)</f>
        <v>0</v>
      </c>
      <c r="BF135" s="197">
        <f>IF(N135="snížená",J135,0)</f>
        <v>0</v>
      </c>
      <c r="BG135" s="197">
        <f>IF(N135="zákl. přenesená",J135,0)</f>
        <v>0</v>
      </c>
      <c r="BH135" s="197">
        <f>IF(N135="sníž. přenesená",J135,0)</f>
        <v>0</v>
      </c>
      <c r="BI135" s="197">
        <f>IF(N135="nulová",J135,0)</f>
        <v>0</v>
      </c>
      <c r="BJ135" s="16" t="s">
        <v>85</v>
      </c>
      <c r="BK135" s="197">
        <f>ROUND(I135*H135,2)</f>
        <v>0</v>
      </c>
      <c r="BL135" s="16" t="s">
        <v>644</v>
      </c>
      <c r="BM135" s="196" t="s">
        <v>668</v>
      </c>
    </row>
    <row r="136" spans="1:65" s="2" customFormat="1" ht="28.8">
      <c r="A136" s="33"/>
      <c r="B136" s="34"/>
      <c r="C136" s="35"/>
      <c r="D136" s="198" t="s">
        <v>130</v>
      </c>
      <c r="E136" s="35"/>
      <c r="F136" s="199" t="s">
        <v>669</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130</v>
      </c>
      <c r="AU136" s="16" t="s">
        <v>85</v>
      </c>
    </row>
    <row r="137" spans="1:65" s="13" customFormat="1" ht="10.199999999999999">
      <c r="B137" s="203"/>
      <c r="C137" s="204"/>
      <c r="D137" s="198" t="s">
        <v>132</v>
      </c>
      <c r="E137" s="205" t="s">
        <v>1</v>
      </c>
      <c r="F137" s="206" t="s">
        <v>670</v>
      </c>
      <c r="G137" s="204"/>
      <c r="H137" s="207">
        <v>1023</v>
      </c>
      <c r="I137" s="208"/>
      <c r="J137" s="204"/>
      <c r="K137" s="204"/>
      <c r="L137" s="209"/>
      <c r="M137" s="210"/>
      <c r="N137" s="211"/>
      <c r="O137" s="211"/>
      <c r="P137" s="211"/>
      <c r="Q137" s="211"/>
      <c r="R137" s="211"/>
      <c r="S137" s="211"/>
      <c r="T137" s="212"/>
      <c r="AT137" s="213" t="s">
        <v>132</v>
      </c>
      <c r="AU137" s="213" t="s">
        <v>85</v>
      </c>
      <c r="AV137" s="13" t="s">
        <v>87</v>
      </c>
      <c r="AW137" s="13" t="s">
        <v>34</v>
      </c>
      <c r="AX137" s="13" t="s">
        <v>85</v>
      </c>
      <c r="AY137" s="213" t="s">
        <v>120</v>
      </c>
    </row>
    <row r="138" spans="1:65" s="2" customFormat="1" ht="16.5" customHeight="1">
      <c r="A138" s="33"/>
      <c r="B138" s="34"/>
      <c r="C138" s="185" t="s">
        <v>169</v>
      </c>
      <c r="D138" s="185" t="s">
        <v>123</v>
      </c>
      <c r="E138" s="186" t="s">
        <v>671</v>
      </c>
      <c r="F138" s="187" t="s">
        <v>672</v>
      </c>
      <c r="G138" s="188" t="s">
        <v>643</v>
      </c>
      <c r="H138" s="189">
        <v>100</v>
      </c>
      <c r="I138" s="190"/>
      <c r="J138" s="191">
        <f>ROUND(I138*H138,2)</f>
        <v>0</v>
      </c>
      <c r="K138" s="187" t="s">
        <v>127</v>
      </c>
      <c r="L138" s="38"/>
      <c r="M138" s="192" t="s">
        <v>1</v>
      </c>
      <c r="N138" s="193" t="s">
        <v>42</v>
      </c>
      <c r="O138" s="70"/>
      <c r="P138" s="194">
        <f>O138*H138</f>
        <v>0</v>
      </c>
      <c r="Q138" s="194">
        <v>0</v>
      </c>
      <c r="R138" s="194">
        <f>Q138*H138</f>
        <v>0</v>
      </c>
      <c r="S138" s="194">
        <v>0</v>
      </c>
      <c r="T138" s="195">
        <f>S138*H138</f>
        <v>0</v>
      </c>
      <c r="U138" s="33"/>
      <c r="V138" s="33"/>
      <c r="W138" s="33"/>
      <c r="X138" s="33"/>
      <c r="Y138" s="33"/>
      <c r="Z138" s="33"/>
      <c r="AA138" s="33"/>
      <c r="AB138" s="33"/>
      <c r="AC138" s="33"/>
      <c r="AD138" s="33"/>
      <c r="AE138" s="33"/>
      <c r="AR138" s="196" t="s">
        <v>644</v>
      </c>
      <c r="AT138" s="196" t="s">
        <v>123</v>
      </c>
      <c r="AU138" s="196" t="s">
        <v>85</v>
      </c>
      <c r="AY138" s="16" t="s">
        <v>120</v>
      </c>
      <c r="BE138" s="197">
        <f>IF(N138="základní",J138,0)</f>
        <v>0</v>
      </c>
      <c r="BF138" s="197">
        <f>IF(N138="snížená",J138,0)</f>
        <v>0</v>
      </c>
      <c r="BG138" s="197">
        <f>IF(N138="zákl. přenesená",J138,0)</f>
        <v>0</v>
      </c>
      <c r="BH138" s="197">
        <f>IF(N138="sníž. přenesená",J138,0)</f>
        <v>0</v>
      </c>
      <c r="BI138" s="197">
        <f>IF(N138="nulová",J138,0)</f>
        <v>0</v>
      </c>
      <c r="BJ138" s="16" t="s">
        <v>85</v>
      </c>
      <c r="BK138" s="197">
        <f>ROUND(I138*H138,2)</f>
        <v>0</v>
      </c>
      <c r="BL138" s="16" t="s">
        <v>644</v>
      </c>
      <c r="BM138" s="196" t="s">
        <v>673</v>
      </c>
    </row>
    <row r="139" spans="1:65" s="2" customFormat="1" ht="10.199999999999999">
      <c r="A139" s="33"/>
      <c r="B139" s="34"/>
      <c r="C139" s="35"/>
      <c r="D139" s="198" t="s">
        <v>130</v>
      </c>
      <c r="E139" s="35"/>
      <c r="F139" s="199" t="s">
        <v>672</v>
      </c>
      <c r="G139" s="35"/>
      <c r="H139" s="35"/>
      <c r="I139" s="200"/>
      <c r="J139" s="35"/>
      <c r="K139" s="35"/>
      <c r="L139" s="38"/>
      <c r="M139" s="239"/>
      <c r="N139" s="240"/>
      <c r="O139" s="241"/>
      <c r="P139" s="241"/>
      <c r="Q139" s="241"/>
      <c r="R139" s="241"/>
      <c r="S139" s="241"/>
      <c r="T139" s="242"/>
      <c r="U139" s="33"/>
      <c r="V139" s="33"/>
      <c r="W139" s="33"/>
      <c r="X139" s="33"/>
      <c r="Y139" s="33"/>
      <c r="Z139" s="33"/>
      <c r="AA139" s="33"/>
      <c r="AB139" s="33"/>
      <c r="AC139" s="33"/>
      <c r="AD139" s="33"/>
      <c r="AE139" s="33"/>
      <c r="AT139" s="16" t="s">
        <v>130</v>
      </c>
      <c r="AU139" s="16" t="s">
        <v>85</v>
      </c>
    </row>
    <row r="140" spans="1:65" s="2" customFormat="1" ht="6.9" customHeight="1">
      <c r="A140" s="33"/>
      <c r="B140" s="53"/>
      <c r="C140" s="54"/>
      <c r="D140" s="54"/>
      <c r="E140" s="54"/>
      <c r="F140" s="54"/>
      <c r="G140" s="54"/>
      <c r="H140" s="54"/>
      <c r="I140" s="54"/>
      <c r="J140" s="54"/>
      <c r="K140" s="54"/>
      <c r="L140" s="38"/>
      <c r="M140" s="33"/>
      <c r="O140" s="33"/>
      <c r="P140" s="33"/>
      <c r="Q140" s="33"/>
      <c r="R140" s="33"/>
      <c r="S140" s="33"/>
      <c r="T140" s="33"/>
      <c r="U140" s="33"/>
      <c r="V140" s="33"/>
      <c r="W140" s="33"/>
      <c r="X140" s="33"/>
      <c r="Y140" s="33"/>
      <c r="Z140" s="33"/>
      <c r="AA140" s="33"/>
      <c r="AB140" s="33"/>
      <c r="AC140" s="33"/>
      <c r="AD140" s="33"/>
      <c r="AE140" s="33"/>
    </row>
  </sheetData>
  <sheetProtection algorithmName="SHA-512" hashValue="rQuvyq39gEkZ7wRdU+jFEdpzRYTX4pXNzaSM2qgmrtymA4nlgJ9yL5fDb+MEmBUiuCvUZV04fdMOZK0I1vozSg==" saltValue="7dW2HrB8DJJnm/o4DFhD2Fqqj8+Pq6IDxLatwtCVxpSRm7T+E8CNQmAVYT/EpJR2X5QrTCZYEyYhXl1Cuw5g/g==" spinCount="100000" sheet="1" objects="1" scenarios="1" formatColumns="0" formatRows="0" autoFilter="0"/>
  <autoFilter ref="C116:K13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01 - Oprava staniční k...</vt:lpstr>
      <vt:lpstr>SO 02 - Oprava staniční k...</vt:lpstr>
      <vt:lpstr>VON - Oprava kolejí v žst...</vt:lpstr>
      <vt:lpstr>'Rekapitulace stavby'!Názvy_tisku</vt:lpstr>
      <vt:lpstr>'SO 01 - Oprava staniční k...'!Názvy_tisku</vt:lpstr>
      <vt:lpstr>'SO 02 - Oprava staniční k...'!Názvy_tisku</vt:lpstr>
      <vt:lpstr>'VON - Oprava kolejí v žst...'!Názvy_tisku</vt:lpstr>
      <vt:lpstr>'Rekapitulace stavby'!Oblast_tisku</vt:lpstr>
      <vt:lpstr>'SO 01 - Oprava staniční k...'!Oblast_tisku</vt:lpstr>
      <vt:lpstr>'SO 02 - Oprava staniční k...'!Oblast_tisku</vt:lpstr>
      <vt:lpstr>'VON - Oprava kolejí v žst...'!Oblast_tisku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2023-09-20T07:12:50Z</dcterms:created>
  <dcterms:modified xsi:type="dcterms:W3CDTF">2023-09-20T07:14:52Z</dcterms:modified>
</cp:coreProperties>
</file>